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0" yWindow="8475" windowWidth="8970" windowHeight="6930" tabRatio="601"/>
  </bookViews>
  <sheets>
    <sheet name="KONUT" sheetId="11" r:id="rId1"/>
  </sheets>
  <definedNames>
    <definedName name="_xlnm.Print_Area" localSheetId="0">KONUT!$A$1:$O$38</definedName>
  </definedNames>
  <calcPr calcId="145621"/>
</workbook>
</file>

<file path=xl/calcChain.xml><?xml version="1.0" encoding="utf-8"?>
<calcChain xmlns="http://schemas.openxmlformats.org/spreadsheetml/2006/main">
  <c r="N28" i="11" l="1"/>
  <c r="N27" i="11"/>
  <c r="N5" i="11" l="1"/>
  <c r="N6" i="11"/>
  <c r="R6" i="11"/>
  <c r="R7" i="11"/>
  <c r="R8" i="11"/>
  <c r="J16" i="11"/>
  <c r="J15" i="11"/>
  <c r="N20" i="11"/>
  <c r="J20" i="11"/>
  <c r="J5" i="11"/>
  <c r="K16" i="11" s="1"/>
  <c r="N16" i="11"/>
  <c r="N24" i="11"/>
  <c r="N23" i="11"/>
  <c r="N19" i="11"/>
  <c r="N22" i="11"/>
  <c r="N21" i="11"/>
  <c r="N18" i="11"/>
  <c r="N17" i="11"/>
  <c r="N15" i="11"/>
  <c r="N13" i="11"/>
  <c r="N14" i="11"/>
  <c r="N11" i="11"/>
  <c r="N12" i="11"/>
  <c r="N10" i="11"/>
  <c r="N8" i="11"/>
  <c r="N9" i="11"/>
  <c r="N7" i="11"/>
  <c r="J13" i="11"/>
  <c r="J24" i="11"/>
  <c r="K24" i="11"/>
  <c r="J23" i="11"/>
  <c r="J19" i="11"/>
  <c r="J22" i="11"/>
  <c r="J21" i="11"/>
  <c r="K21" i="11"/>
  <c r="J18" i="11"/>
  <c r="J17" i="11"/>
  <c r="J14" i="11"/>
  <c r="J11" i="11"/>
  <c r="K11" i="11"/>
  <c r="J12" i="11"/>
  <c r="J10" i="11"/>
  <c r="J9" i="11"/>
  <c r="J8" i="11"/>
  <c r="J6" i="11"/>
  <c r="K6" i="11" s="1"/>
  <c r="J7" i="11"/>
  <c r="K7" i="11"/>
  <c r="K5" i="11"/>
  <c r="K12" i="11"/>
  <c r="K18" i="11"/>
  <c r="K23" i="11"/>
  <c r="K13" i="11" l="1"/>
  <c r="K22" i="11"/>
  <c r="K14" i="11"/>
  <c r="K9" i="11"/>
  <c r="K15" i="11"/>
  <c r="K8" i="11"/>
  <c r="K10" i="11"/>
  <c r="K17" i="11"/>
  <c r="K19" i="11"/>
  <c r="K20" i="11"/>
</calcChain>
</file>

<file path=xl/sharedStrings.xml><?xml version="1.0" encoding="utf-8"?>
<sst xmlns="http://schemas.openxmlformats.org/spreadsheetml/2006/main" count="162" uniqueCount="94">
  <si>
    <t>DÖVİZLER</t>
  </si>
  <si>
    <t>T.C. Merkez Bankası Efektif Satış Fiyatı</t>
  </si>
  <si>
    <t>7000
kcal/kg</t>
  </si>
  <si>
    <t>860
kcal/kWh</t>
  </si>
  <si>
    <t>9875
kcal/kg</t>
  </si>
  <si>
    <t>11100
kcal/kg</t>
  </si>
  <si>
    <t>10256
kcal/kg</t>
  </si>
  <si>
    <t>11000
kcal/kg</t>
  </si>
  <si>
    <t>Yakıt
Çeşidi</t>
  </si>
  <si>
    <t>İlgili 
Şirket</t>
  </si>
  <si>
    <t>TL/kg</t>
  </si>
  <si>
    <t xml:space="preserve">TL/kg </t>
  </si>
  <si>
    <t>TL/kWh</t>
  </si>
  <si>
    <t>Yakıt 
Alt 
Isıl 
Değeri</t>
  </si>
  <si>
    <t>TL</t>
  </si>
  <si>
    <t>Avro</t>
  </si>
  <si>
    <t>NOTLAR: Konutlarda kullanılmakta olan cihazlar ısınma amaçlı olarak bireysel mahal ısıtmalarında; kombi, soba vb, merkezi mahal ısıtmalarında ise kalorifer kazanlarıdır ki 
bu cihazlarda linyit kömür yakıldığı zaman mutfaktaki pişirme amaçlı ısıtma ile banyo ve mutfak için sıcak kullanım suyu temini amaçlı ısıtmalar LPG veya elektrik kullanılarak yapılmak zorundadır. Bu durumda konutlarda 1000 kcal ısı ihtiyacı için gerekli olan toplam yakıt maliyet değerleri sadece doğalgaz kullanımında diğer yakıtlara kıyasla önemli miktarlarda düşmektedir.</t>
  </si>
  <si>
    <t>5046
kcal/kg</t>
  </si>
  <si>
    <t>4731
kcal/kg</t>
  </si>
  <si>
    <t>En Ucuz
Yakıta Göre 
Yakıt Maliyeti 
İndeksi</t>
  </si>
  <si>
    <t>Ortalama 
İşletme 
Verim 
Değeri</t>
  </si>
  <si>
    <r>
      <t>TL/m</t>
    </r>
    <r>
      <rPr>
        <vertAlign val="superscript"/>
        <sz val="11"/>
        <rFont val="Arial"/>
        <family val="2"/>
        <charset val="162"/>
      </rPr>
      <t xml:space="preserve">3       </t>
    </r>
  </si>
  <si>
    <r>
      <t>TL/m</t>
    </r>
    <r>
      <rPr>
        <vertAlign val="superscript"/>
        <sz val="11"/>
        <rFont val="Arial"/>
        <family val="2"/>
        <charset val="162"/>
      </rPr>
      <t>3</t>
    </r>
  </si>
  <si>
    <r>
      <t>TL/m</t>
    </r>
    <r>
      <rPr>
        <vertAlign val="superscript"/>
        <sz val="11"/>
        <rFont val="Arial"/>
        <family val="2"/>
        <charset val="162"/>
      </rPr>
      <t xml:space="preserve">3 </t>
    </r>
  </si>
  <si>
    <r>
      <t xml:space="preserve">Doğalgaz 
</t>
    </r>
    <r>
      <rPr>
        <sz val="14"/>
        <rFont val="Arial"/>
        <family val="2"/>
        <charset val="162"/>
      </rPr>
      <t xml:space="preserve">Konut   </t>
    </r>
  </si>
  <si>
    <r>
      <t>Eskişehir</t>
    </r>
    <r>
      <rPr>
        <b/>
        <sz val="14"/>
        <rFont val="Arial"/>
        <family val="2"/>
        <charset val="162"/>
      </rPr>
      <t xml:space="preserve">
ESGAZ</t>
    </r>
  </si>
  <si>
    <r>
      <t>8250
kcal/m</t>
    </r>
    <r>
      <rPr>
        <vertAlign val="superscript"/>
        <sz val="14"/>
        <rFont val="Arial"/>
        <family val="2"/>
        <charset val="162"/>
      </rPr>
      <t>3</t>
    </r>
  </si>
  <si>
    <r>
      <t>TL/m</t>
    </r>
    <r>
      <rPr>
        <vertAlign val="superscript"/>
        <sz val="14"/>
        <rFont val="Arial"/>
        <family val="2"/>
        <charset val="162"/>
      </rPr>
      <t xml:space="preserve">3 </t>
    </r>
  </si>
  <si>
    <r>
      <t xml:space="preserve">Doğalgaz 
</t>
    </r>
    <r>
      <rPr>
        <sz val="14"/>
        <rFont val="Arial"/>
        <family val="2"/>
        <charset val="162"/>
      </rPr>
      <t xml:space="preserve">Konut        </t>
    </r>
  </si>
  <si>
    <r>
      <t>Bursa</t>
    </r>
    <r>
      <rPr>
        <b/>
        <sz val="14"/>
        <rFont val="Arial"/>
        <family val="2"/>
        <charset val="162"/>
      </rPr>
      <t xml:space="preserve">
BURSAGAZ</t>
    </r>
  </si>
  <si>
    <r>
      <t xml:space="preserve">Doğalgaz </t>
    </r>
    <r>
      <rPr>
        <sz val="14"/>
        <rFont val="Arial"/>
        <family val="2"/>
        <charset val="162"/>
      </rPr>
      <t xml:space="preserve">
Konut </t>
    </r>
  </si>
  <si>
    <r>
      <t>Ankara</t>
    </r>
    <r>
      <rPr>
        <b/>
        <sz val="14"/>
        <rFont val="Arial"/>
        <family val="2"/>
        <charset val="162"/>
      </rPr>
      <t xml:space="preserve">
BAŞKENTGAZ</t>
    </r>
  </si>
  <si>
    <r>
      <t>TL/m</t>
    </r>
    <r>
      <rPr>
        <vertAlign val="superscript"/>
        <sz val="14"/>
        <rFont val="Arial"/>
        <family val="2"/>
        <charset val="162"/>
      </rPr>
      <t>3</t>
    </r>
  </si>
  <si>
    <r>
      <t>Kocaeli</t>
    </r>
    <r>
      <rPr>
        <b/>
        <sz val="14"/>
        <rFont val="Arial"/>
        <family val="2"/>
        <charset val="162"/>
      </rPr>
      <t xml:space="preserve">
İZGAZ GDF SUEZ</t>
    </r>
  </si>
  <si>
    <r>
      <t>Doğalgaz</t>
    </r>
    <r>
      <rPr>
        <sz val="14"/>
        <rFont val="Arial"/>
        <family val="2"/>
        <charset val="162"/>
      </rPr>
      <t xml:space="preserve">
Konut </t>
    </r>
  </si>
  <si>
    <r>
      <t>İstanbul</t>
    </r>
    <r>
      <rPr>
        <b/>
        <sz val="14"/>
        <rFont val="Arial"/>
        <family val="2"/>
        <charset val="162"/>
      </rPr>
      <t xml:space="preserve">
İGDAŞ</t>
    </r>
  </si>
  <si>
    <r>
      <t xml:space="preserve">Soma Kısrakdere
Manisa - </t>
    </r>
    <r>
      <rPr>
        <b/>
        <sz val="14"/>
        <rFont val="Arial"/>
        <family val="2"/>
        <charset val="162"/>
      </rPr>
      <t>ELİ</t>
    </r>
  </si>
  <si>
    <r>
      <t xml:space="preserve">İthal Sibirya Kömürü
</t>
    </r>
    <r>
      <rPr>
        <sz val="14"/>
        <rFont val="Arial"/>
        <family val="2"/>
        <charset val="162"/>
      </rPr>
      <t>Portakal Tipi</t>
    </r>
  </si>
  <si>
    <r>
      <t>İstanbul</t>
    </r>
    <r>
      <rPr>
        <b/>
        <sz val="14"/>
        <rFont val="Arial"/>
        <family val="2"/>
        <charset val="162"/>
      </rPr>
      <t xml:space="preserve">
HAKAN KÖMÜR</t>
    </r>
  </si>
  <si>
    <r>
      <t xml:space="preserve">Fuel-oil No: 4 </t>
    </r>
    <r>
      <rPr>
        <sz val="14"/>
        <rFont val="Arial"/>
        <family val="2"/>
        <charset val="162"/>
      </rPr>
      <t xml:space="preserve">
Kalorifer Yakıtı</t>
    </r>
  </si>
  <si>
    <r>
      <t>İstanbul Avrupa Yakası</t>
    </r>
    <r>
      <rPr>
        <b/>
        <sz val="14"/>
        <rFont val="Arial"/>
        <family val="2"/>
        <charset val="162"/>
      </rPr>
      <t xml:space="preserve">
SHELL TÜRKİYE</t>
    </r>
  </si>
  <si>
    <r>
      <t xml:space="preserve">Elektrik 
</t>
    </r>
    <r>
      <rPr>
        <sz val="14"/>
        <rFont val="Arial"/>
        <family val="2"/>
        <charset val="162"/>
      </rPr>
      <t xml:space="preserve">Konut </t>
    </r>
  </si>
  <si>
    <r>
      <t>Türkiye</t>
    </r>
    <r>
      <rPr>
        <b/>
        <sz val="14"/>
        <rFont val="Arial"/>
        <family val="2"/>
        <charset val="162"/>
      </rPr>
      <t xml:space="preserve">
TEDAŞ</t>
    </r>
  </si>
  <si>
    <r>
      <t xml:space="preserve">Dökmegaz </t>
    </r>
    <r>
      <rPr>
        <sz val="14"/>
        <rFont val="Arial"/>
        <family val="2"/>
        <charset val="162"/>
      </rPr>
      <t xml:space="preserve">Konut
LPG - </t>
    </r>
    <r>
      <rPr>
        <b/>
        <sz val="14"/>
        <rFont val="Arial"/>
        <family val="2"/>
        <charset val="162"/>
      </rPr>
      <t>Propan</t>
    </r>
  </si>
  <si>
    <r>
      <t>İstanbul</t>
    </r>
    <r>
      <rPr>
        <b/>
        <sz val="14"/>
        <rFont val="Arial"/>
        <family val="2"/>
        <charset val="162"/>
      </rPr>
      <t xml:space="preserve">
İPRAGAZ-AYGAZ</t>
    </r>
  </si>
  <si>
    <r>
      <t xml:space="preserve">Elektrik 
</t>
    </r>
    <r>
      <rPr>
        <sz val="14"/>
        <rFont val="Arial"/>
        <family val="2"/>
        <charset val="162"/>
      </rPr>
      <t>Ticarethane</t>
    </r>
  </si>
  <si>
    <r>
      <t xml:space="preserve">     LPG 12 kg  </t>
    </r>
    <r>
      <rPr>
        <sz val="14"/>
        <rFont val="Arial"/>
        <family val="2"/>
        <charset val="162"/>
      </rPr>
      <t xml:space="preserve">
   Ev Tüpü  İstanbul</t>
    </r>
  </si>
  <si>
    <r>
      <t>1.</t>
    </r>
    <r>
      <rPr>
        <sz val="11"/>
        <rFont val="Arial"/>
        <family val="2"/>
        <charset val="162"/>
      </rPr>
      <t xml:space="preserve"> Bu tablo yakıtların yaklaşık işletme maliyetleri hakkında fikir verebilmek için hazırlanmış olup, </t>
    </r>
    <r>
      <rPr>
        <b/>
        <sz val="11"/>
        <rFont val="Arial"/>
        <family val="2"/>
        <charset val="162"/>
      </rPr>
      <t>birim fiyatlara %18 KDV DAHİLDİR.</t>
    </r>
    <r>
      <rPr>
        <sz val="11"/>
        <rFont val="Arial"/>
        <family val="2"/>
        <charset val="162"/>
      </rPr>
      <t xml:space="preserve"> </t>
    </r>
  </si>
  <si>
    <r>
      <t>2. (YC) Yakıtların alt ısıl değerine göre işletme verim değeri tam yoğuşmalı cihazlar için; doğalgazda %107, LPG dökmegaz propanda ise %106 alınmıştır. Bu verim değeri mevcut üreticilerin verim değerlerinin ortalamasını temsil etmektedir ki TS-EN 677'ye göre %30 yükte ve 30</t>
    </r>
    <r>
      <rPr>
        <b/>
        <vertAlign val="superscript"/>
        <sz val="11"/>
        <rFont val="Arial"/>
        <family val="2"/>
        <charset val="162"/>
      </rPr>
      <t>0</t>
    </r>
    <r>
      <rPr>
        <b/>
        <sz val="11"/>
        <rFont val="Arial"/>
        <family val="2"/>
        <charset val="162"/>
      </rPr>
      <t>C dönüş suyu sıcaklığındaki işletme koşulları için geçerlidir. Ayrıca yarı yoğuşmalı cihazların da satışları yapılmakta olup, bu cihazlardaki fan modülasyonlu çalıştığı takdirde verim değeri; doğalgazda %103, LPG dökmegaz propanda ise %102 alınabilir, ancak bu tabloda bu tür cihazlar yer sınırlaması nedeniyle değerlendirilememiştir.</t>
    </r>
  </si>
  <si>
    <r>
      <t>3.</t>
    </r>
    <r>
      <rPr>
        <sz val="11"/>
        <rFont val="Arial"/>
        <family val="2"/>
        <charset val="162"/>
      </rPr>
      <t xml:space="preserve"> İşletme veriminin bir bölümü ortalama verim değerlerinin içerisinde olup, yakıt hazırlama, depolama, işletme giderleri vb. yakıt yakma yan maliyetleri de bu değeri etkilemiştir. Otomatik kontrol kullanımı, 
bakım ve işletme kalitesi gibi nedenlerle verim yükseltilip, daha uygun maliyetler oluşturulabilir.</t>
    </r>
  </si>
  <si>
    <r>
      <t xml:space="preserve">Birim Fiyat 
</t>
    </r>
    <r>
      <rPr>
        <b/>
        <sz val="11"/>
        <rFont val="Arial"/>
        <family val="2"/>
        <charset val="162"/>
      </rPr>
      <t>Değişimi</t>
    </r>
  </si>
  <si>
    <t>Değişim Sıralaması</t>
  </si>
  <si>
    <r>
      <t>KONUTLARDA</t>
    </r>
    <r>
      <rPr>
        <sz val="16"/>
        <rFont val="Arial"/>
        <family val="2"/>
        <charset val="162"/>
      </rPr>
      <t xml:space="preserve"> 1000 kcal ısı ihtiyacı için gerekli olan </t>
    </r>
    <r>
      <rPr>
        <b/>
        <sz val="16"/>
        <rFont val="Arial"/>
        <family val="2"/>
        <charset val="162"/>
      </rPr>
      <t>ÇEŞİTLİ YAKITLAR</t>
    </r>
    <r>
      <rPr>
        <sz val="16"/>
        <rFont val="Arial"/>
        <family val="2"/>
        <charset val="162"/>
      </rPr>
      <t xml:space="preserve"> için</t>
    </r>
    <r>
      <rPr>
        <b/>
        <sz val="16"/>
        <rFont val="Arial"/>
        <family val="2"/>
        <charset val="162"/>
      </rPr>
      <t xml:space="preserve"> MALİYET KARŞILAŞTIRMA </t>
    </r>
    <r>
      <rPr>
        <sz val="16"/>
        <rFont val="Arial"/>
        <family val="2"/>
        <charset val="162"/>
      </rPr>
      <t>TABLOSU</t>
    </r>
  </si>
  <si>
    <r>
      <t xml:space="preserve">Not: </t>
    </r>
    <r>
      <rPr>
        <b/>
        <sz val="16"/>
        <color indexed="9"/>
        <rFont val="Arial"/>
        <family val="2"/>
        <charset val="162"/>
      </rPr>
      <t xml:space="preserve">(YC) </t>
    </r>
    <r>
      <rPr>
        <b/>
        <sz val="13"/>
        <color indexed="9"/>
        <rFont val="Arial"/>
        <family val="2"/>
        <charset val="162"/>
      </rPr>
      <t>Yoğuşmalı Cihaz kullanımı içindir.</t>
    </r>
  </si>
  <si>
    <t>(YC)</t>
  </si>
  <si>
    <t>ABD Doları</t>
  </si>
  <si>
    <r>
      <t xml:space="preserve">Motorin 
</t>
    </r>
    <r>
      <rPr>
        <sz val="14"/>
        <rFont val="Arial"/>
        <family val="2"/>
        <charset val="162"/>
      </rPr>
      <t>(VP Diesel)</t>
    </r>
  </si>
  <si>
    <r>
      <rPr>
        <b/>
        <sz val="14"/>
        <rFont val="Arial"/>
        <family val="2"/>
        <charset val="162"/>
      </rPr>
      <t>Yerli Linyit +20 mm</t>
    </r>
    <r>
      <rPr>
        <sz val="12"/>
        <rFont val="Arial"/>
        <family val="2"/>
        <charset val="162"/>
      </rPr>
      <t xml:space="preserve">
Yıkanmış Parça - Torba</t>
    </r>
  </si>
  <si>
    <r>
      <rPr>
        <b/>
        <sz val="14"/>
        <rFont val="Arial"/>
        <family val="2"/>
        <charset val="162"/>
      </rPr>
      <t>Yerli Linyit +18 mm</t>
    </r>
    <r>
      <rPr>
        <sz val="12"/>
        <rFont val="Arial"/>
        <family val="2"/>
        <charset val="162"/>
      </rPr>
      <t xml:space="preserve">
Yıkanmış Parça- Torba</t>
    </r>
  </si>
  <si>
    <r>
      <t xml:space="preserve">Yıllık 
</t>
    </r>
    <r>
      <rPr>
        <b/>
        <sz val="13"/>
        <rFont val="Arial"/>
        <family val="2"/>
        <charset val="162"/>
      </rPr>
      <t>Değişim</t>
    </r>
    <r>
      <rPr>
        <sz val="13"/>
        <rFont val="Arial"/>
        <family val="2"/>
        <charset val="162"/>
      </rPr>
      <t xml:space="preserve"> Oranı</t>
    </r>
  </si>
  <si>
    <r>
      <t>0,960000 x 1000</t>
    </r>
    <r>
      <rPr>
        <vertAlign val="superscript"/>
        <sz val="11"/>
        <rFont val="Arial"/>
        <family val="2"/>
        <charset val="162"/>
      </rPr>
      <t xml:space="preserve">
</t>
    </r>
    <r>
      <rPr>
        <sz val="11"/>
        <rFont val="Arial"/>
        <family val="2"/>
        <charset val="162"/>
      </rPr>
      <t>7.000 x 0,65</t>
    </r>
  </si>
  <si>
    <t>0,638557 x 1000
5046 x 0,65</t>
  </si>
  <si>
    <t>0,582920 x 1000
4731 x 0,65</t>
  </si>
  <si>
    <t>isan</t>
  </si>
  <si>
    <r>
      <t>0,415863 x 1000</t>
    </r>
    <r>
      <rPr>
        <vertAlign val="superscript"/>
        <sz val="11"/>
        <rFont val="Arial"/>
        <family val="2"/>
        <charset val="162"/>
      </rPr>
      <t xml:space="preserve">
</t>
    </r>
    <r>
      <rPr>
        <sz val="11"/>
        <rFont val="Arial"/>
        <family val="2"/>
        <charset val="162"/>
      </rPr>
      <t>860 x 0,99</t>
    </r>
  </si>
  <si>
    <r>
      <t>0,412427 x 1000</t>
    </r>
    <r>
      <rPr>
        <vertAlign val="superscript"/>
        <sz val="11"/>
        <rFont val="Arial"/>
        <family val="2"/>
        <charset val="162"/>
      </rPr>
      <t xml:space="preserve">
</t>
    </r>
    <r>
      <rPr>
        <sz val="11"/>
        <rFont val="Arial"/>
        <family val="2"/>
        <charset val="162"/>
      </rPr>
      <t>860 x 0,99</t>
    </r>
  </si>
  <si>
    <r>
      <t>4,994083 x 1000</t>
    </r>
    <r>
      <rPr>
        <vertAlign val="superscript"/>
        <sz val="11"/>
        <rFont val="Arial"/>
        <family val="2"/>
        <charset val="162"/>
      </rPr>
      <t xml:space="preserve">
</t>
    </r>
    <r>
      <rPr>
        <sz val="11"/>
        <rFont val="Arial"/>
        <family val="2"/>
        <charset val="162"/>
      </rPr>
      <t>10.256 x 0,84</t>
    </r>
  </si>
  <si>
    <r>
      <t>2,300000 x 1000</t>
    </r>
    <r>
      <rPr>
        <vertAlign val="superscript"/>
        <sz val="11"/>
        <rFont val="Arial"/>
        <family val="2"/>
        <charset val="162"/>
      </rPr>
      <t xml:space="preserve">
</t>
    </r>
    <r>
      <rPr>
        <sz val="11"/>
        <rFont val="Arial"/>
        <family val="2"/>
        <charset val="162"/>
      </rPr>
      <t>9.875 x 0,80</t>
    </r>
  </si>
  <si>
    <r>
      <t>5,775475 x 1000</t>
    </r>
    <r>
      <rPr>
        <vertAlign val="superscript"/>
        <sz val="11"/>
        <rFont val="Arial"/>
        <family val="2"/>
        <charset val="162"/>
      </rPr>
      <t xml:space="preserve">
</t>
    </r>
    <r>
      <rPr>
        <sz val="11"/>
        <rFont val="Arial"/>
        <family val="2"/>
        <charset val="162"/>
      </rPr>
      <t>11.100 x 1,06</t>
    </r>
  </si>
  <si>
    <r>
      <t>5,775475 x 1000</t>
    </r>
    <r>
      <rPr>
        <vertAlign val="superscript"/>
        <sz val="11"/>
        <rFont val="Arial"/>
        <family val="2"/>
        <charset val="162"/>
      </rPr>
      <t xml:space="preserve">
</t>
    </r>
    <r>
      <rPr>
        <sz val="11"/>
        <rFont val="Arial"/>
        <family val="2"/>
        <charset val="162"/>
      </rPr>
      <t>11.100 x 0,92</t>
    </r>
  </si>
  <si>
    <r>
      <t>6,458334 x 1000</t>
    </r>
    <r>
      <rPr>
        <vertAlign val="superscript"/>
        <sz val="11"/>
        <rFont val="Arial"/>
        <family val="2"/>
        <charset val="162"/>
      </rPr>
      <t xml:space="preserve">
</t>
    </r>
    <r>
      <rPr>
        <sz val="11"/>
        <rFont val="Arial"/>
        <family val="2"/>
        <charset val="162"/>
      </rPr>
      <t>11.000 x 0,90</t>
    </r>
  </si>
  <si>
    <r>
      <t xml:space="preserve">(01 Kasım 2016 </t>
    </r>
    <r>
      <rPr>
        <sz val="12"/>
        <rFont val="Arial"/>
        <family val="2"/>
        <charset val="162"/>
      </rPr>
      <t>tarihinde belirlenmiş</t>
    </r>
    <r>
      <rPr>
        <sz val="18"/>
        <rFont val="Arial"/>
        <family val="2"/>
        <charset val="162"/>
      </rPr>
      <t xml:space="preserve">  </t>
    </r>
    <r>
      <rPr>
        <b/>
        <sz val="18"/>
        <rFont val="Arial"/>
        <family val="2"/>
        <charset val="162"/>
      </rPr>
      <t>KDV DAHİL</t>
    </r>
    <r>
      <rPr>
        <sz val="18"/>
        <rFont val="Arial"/>
        <family val="2"/>
        <charset val="162"/>
      </rPr>
      <t xml:space="preserve"> </t>
    </r>
    <r>
      <rPr>
        <sz val="12"/>
        <rFont val="Arial"/>
        <family val="2"/>
        <charset val="162"/>
      </rPr>
      <t>birim fiyatlarla</t>
    </r>
    <r>
      <rPr>
        <b/>
        <sz val="18"/>
        <rFont val="Arial"/>
        <family val="2"/>
        <charset val="162"/>
      </rPr>
      <t>)</t>
    </r>
  </si>
  <si>
    <r>
      <t xml:space="preserve">01 Kasım 2016
</t>
    </r>
    <r>
      <rPr>
        <sz val="14"/>
        <rFont val="Arial"/>
        <family val="2"/>
        <charset val="162"/>
      </rPr>
      <t>Tarihindeki
Birim Fiyat</t>
    </r>
  </si>
  <si>
    <r>
      <t>01 Kasım 2016</t>
    </r>
    <r>
      <rPr>
        <b/>
        <sz val="12"/>
        <rFont val="Arial"/>
        <family val="2"/>
        <charset val="162"/>
      </rPr>
      <t xml:space="preserve">
</t>
    </r>
    <r>
      <rPr>
        <sz val="12"/>
        <rFont val="Arial"/>
        <family val="2"/>
        <charset val="162"/>
      </rPr>
      <t>Tarihindeki Fiyatlarla</t>
    </r>
    <r>
      <rPr>
        <b/>
        <sz val="12"/>
        <rFont val="Arial"/>
        <family val="2"/>
        <charset val="162"/>
      </rPr>
      <t xml:space="preserve">
</t>
    </r>
    <r>
      <rPr>
        <b/>
        <sz val="14"/>
        <rFont val="Arial"/>
        <family val="2"/>
        <charset val="162"/>
      </rPr>
      <t>TL/1000 kcal</t>
    </r>
  </si>
  <si>
    <r>
      <t>1,085419 x 1000</t>
    </r>
    <r>
      <rPr>
        <vertAlign val="superscript"/>
        <sz val="11"/>
        <rFont val="Arial"/>
        <family val="2"/>
        <charset val="162"/>
      </rPr>
      <t xml:space="preserve">
</t>
    </r>
    <r>
      <rPr>
        <sz val="11"/>
        <rFont val="Arial"/>
        <family val="2"/>
        <charset val="162"/>
      </rPr>
      <t>8250 x 1,07</t>
    </r>
  </si>
  <si>
    <r>
      <t>1,096055 x 1000</t>
    </r>
    <r>
      <rPr>
        <vertAlign val="superscript"/>
        <sz val="11"/>
        <rFont val="Arial"/>
        <family val="2"/>
        <charset val="162"/>
      </rPr>
      <t xml:space="preserve">
</t>
    </r>
    <r>
      <rPr>
        <sz val="11"/>
        <rFont val="Arial"/>
        <family val="2"/>
        <charset val="162"/>
      </rPr>
      <t>8250 x 1,07</t>
    </r>
  </si>
  <si>
    <r>
      <t>1,074913 x 1000</t>
    </r>
    <r>
      <rPr>
        <vertAlign val="superscript"/>
        <sz val="11"/>
        <rFont val="Arial"/>
        <family val="2"/>
        <charset val="162"/>
      </rPr>
      <t xml:space="preserve"> 
</t>
    </r>
    <r>
      <rPr>
        <sz val="11"/>
        <rFont val="Arial"/>
        <family val="2"/>
        <charset val="162"/>
      </rPr>
      <t>8250 x 1,07</t>
    </r>
  </si>
  <si>
    <r>
      <t>1,126367 x 1000</t>
    </r>
    <r>
      <rPr>
        <vertAlign val="superscript"/>
        <sz val="11"/>
        <rFont val="Arial"/>
        <family val="2"/>
        <charset val="162"/>
      </rPr>
      <t xml:space="preserve">
</t>
    </r>
    <r>
      <rPr>
        <sz val="11"/>
        <rFont val="Arial"/>
        <family val="2"/>
        <charset val="162"/>
      </rPr>
      <t>8250 x 1,07</t>
    </r>
  </si>
  <si>
    <r>
      <t>1,028709 x 1000</t>
    </r>
    <r>
      <rPr>
        <vertAlign val="superscript"/>
        <sz val="11"/>
        <rFont val="Arial"/>
        <family val="2"/>
        <charset val="162"/>
      </rPr>
      <t xml:space="preserve">
</t>
    </r>
    <r>
      <rPr>
        <sz val="11"/>
        <rFont val="Arial"/>
        <family val="2"/>
        <charset val="162"/>
      </rPr>
      <t xml:space="preserve"> 8250 x 1,07</t>
    </r>
  </si>
  <si>
    <r>
      <t>1,028709 x 1000</t>
    </r>
    <r>
      <rPr>
        <vertAlign val="superscript"/>
        <sz val="11"/>
        <rFont val="Arial"/>
        <family val="2"/>
        <charset val="162"/>
      </rPr>
      <t xml:space="preserve">
</t>
    </r>
    <r>
      <rPr>
        <sz val="11"/>
        <rFont val="Arial"/>
        <family val="2"/>
        <charset val="162"/>
      </rPr>
      <t xml:space="preserve"> 8250 x 0,93</t>
    </r>
  </si>
  <si>
    <r>
      <t>1,074913 x 1000</t>
    </r>
    <r>
      <rPr>
        <vertAlign val="superscript"/>
        <sz val="11"/>
        <rFont val="Arial"/>
        <family val="2"/>
        <charset val="162"/>
      </rPr>
      <t xml:space="preserve"> 
</t>
    </r>
    <r>
      <rPr>
        <sz val="11"/>
        <rFont val="Arial"/>
        <family val="2"/>
        <charset val="162"/>
      </rPr>
      <t>8250 x 0,93</t>
    </r>
  </si>
  <si>
    <r>
      <t>1,084419 x 1000</t>
    </r>
    <r>
      <rPr>
        <vertAlign val="superscript"/>
        <sz val="11"/>
        <rFont val="Arial"/>
        <family val="2"/>
        <charset val="162"/>
      </rPr>
      <t xml:space="preserve">
</t>
    </r>
    <r>
      <rPr>
        <sz val="11"/>
        <rFont val="Arial"/>
        <family val="2"/>
        <charset val="162"/>
      </rPr>
      <t xml:space="preserve"> 8250 x 0,93</t>
    </r>
  </si>
  <si>
    <r>
      <t>1,096055 x 1000</t>
    </r>
    <r>
      <rPr>
        <vertAlign val="superscript"/>
        <sz val="11"/>
        <rFont val="Arial"/>
        <family val="2"/>
        <charset val="162"/>
      </rPr>
      <t xml:space="preserve">
</t>
    </r>
    <r>
      <rPr>
        <sz val="11"/>
        <rFont val="Arial"/>
        <family val="2"/>
        <charset val="162"/>
      </rPr>
      <t>8250 x 0,93</t>
    </r>
  </si>
  <si>
    <r>
      <t>1,126367 x 1000</t>
    </r>
    <r>
      <rPr>
        <vertAlign val="superscript"/>
        <sz val="11"/>
        <rFont val="Arial"/>
        <family val="2"/>
        <charset val="162"/>
      </rPr>
      <t xml:space="preserve">
</t>
    </r>
    <r>
      <rPr>
        <sz val="11"/>
        <rFont val="Arial"/>
        <family val="2"/>
        <charset val="162"/>
      </rPr>
      <t>8250 x 0,93</t>
    </r>
  </si>
  <si>
    <t xml:space="preserve">23 Kasım 2015
Tarihindeki 
Birim Fiyatları </t>
  </si>
  <si>
    <r>
      <t xml:space="preserve">01 Kasım </t>
    </r>
    <r>
      <rPr>
        <b/>
        <sz val="16"/>
        <rFont val="Arial"/>
        <family val="2"/>
        <charset val="162"/>
      </rPr>
      <t>2016</t>
    </r>
    <r>
      <rPr>
        <sz val="12"/>
        <rFont val="Arial"/>
        <family val="2"/>
        <charset val="162"/>
      </rPr>
      <t xml:space="preserve"> tarihinde</t>
    </r>
  </si>
  <si>
    <r>
      <t xml:space="preserve">02 Kasım </t>
    </r>
    <r>
      <rPr>
        <b/>
        <sz val="16"/>
        <rFont val="Arial"/>
        <family val="2"/>
        <charset val="162"/>
      </rPr>
      <t>2015</t>
    </r>
    <r>
      <rPr>
        <sz val="12"/>
        <rFont val="Arial"/>
        <family val="2"/>
        <charset val="162"/>
      </rPr>
      <t xml:space="preserve"> tarihinde</t>
    </r>
  </si>
  <si>
    <t>01 Kasım 2016
23 Kasım 2015</t>
  </si>
  <si>
    <r>
      <t>4. Doğalgaz</t>
    </r>
    <r>
      <rPr>
        <sz val="11"/>
        <rFont val="Arial"/>
        <family val="2"/>
        <charset val="162"/>
      </rPr>
      <t xml:space="preserve"> fiyatları  01 Kasım 2016 tarihinde yayınlanan </t>
    </r>
    <r>
      <rPr>
        <b/>
        <sz val="11"/>
        <rFont val="Arial"/>
        <family val="2"/>
        <charset val="162"/>
      </rPr>
      <t xml:space="preserve">BAŞKENTGAZ, BURSAGAZ, ESGAZ,  İGDAŞ </t>
    </r>
    <r>
      <rPr>
        <sz val="11"/>
        <rFont val="Arial"/>
        <family val="2"/>
        <charset val="162"/>
      </rPr>
      <t xml:space="preserve">ve </t>
    </r>
    <r>
      <rPr>
        <b/>
        <sz val="11"/>
        <rFont val="Arial"/>
        <family val="2"/>
        <charset val="162"/>
      </rPr>
      <t xml:space="preserve">İZGAZ GDF SUEZ </t>
    </r>
    <r>
      <rPr>
        <sz val="11"/>
        <rFont val="Arial"/>
        <family val="2"/>
        <charset val="162"/>
      </rPr>
      <t xml:space="preserve">şehir gaz dağıtım şirketlerinin tarifelerinde belirtilen fiyatlardır. </t>
    </r>
    <r>
      <rPr>
        <b/>
        <sz val="11"/>
        <rFont val="Arial"/>
        <family val="2"/>
        <charset val="162"/>
      </rPr>
      <t xml:space="preserve">BURSAGAZ </t>
    </r>
    <r>
      <rPr>
        <sz val="11"/>
        <rFont val="Arial"/>
        <family val="2"/>
        <charset val="162"/>
      </rPr>
      <t xml:space="preserve">ve </t>
    </r>
    <r>
      <rPr>
        <b/>
        <sz val="11"/>
        <rFont val="Arial"/>
        <family val="2"/>
        <charset val="162"/>
      </rPr>
      <t>ESGAZ</t>
    </r>
    <r>
      <rPr>
        <sz val="11"/>
        <rFont val="Arial"/>
        <family val="2"/>
        <charset val="162"/>
      </rPr>
      <t>'ın doğalgaz birim fiyatları Botaş’ın aylık birim fiyatları üzerinden birim hizmet ve amortisman bedeli olan 2,5 cente göre belirlenmektedir ki bu fiyat US Doları bazında her ay ortalama bir değer olarak bildirilmektedir.</t>
    </r>
    <r>
      <rPr>
        <b/>
        <sz val="11"/>
        <rFont val="Arial"/>
        <family val="2"/>
        <charset val="162"/>
      </rPr>
      <t xml:space="preserve"> İGDAŞ, BAŞKENTGAZ </t>
    </r>
    <r>
      <rPr>
        <sz val="11"/>
        <rFont val="Arial"/>
        <family val="2"/>
        <charset val="162"/>
      </rPr>
      <t xml:space="preserve">ve </t>
    </r>
    <r>
      <rPr>
        <b/>
        <sz val="11"/>
        <rFont val="Arial"/>
        <family val="2"/>
        <charset val="162"/>
      </rPr>
      <t>İZGAZ GDF SUEZ</t>
    </r>
    <r>
      <rPr>
        <sz val="11"/>
        <rFont val="Arial"/>
        <family val="2"/>
        <charset val="162"/>
      </rPr>
      <t xml:space="preserve">'deki doğalgaz "birim fiyatları ise aylık ÜFE oranlarının değişimine göre belirlenmekte olup, Ankara'daki </t>
    </r>
    <r>
      <rPr>
        <b/>
        <sz val="11"/>
        <rFont val="Arial"/>
        <family val="2"/>
        <charset val="162"/>
      </rPr>
      <t>BAŞKENTGAZ</t>
    </r>
    <r>
      <rPr>
        <sz val="11"/>
        <rFont val="Arial"/>
        <family val="2"/>
        <charset val="162"/>
      </rPr>
      <t>'ın birim fiyatları ; birim hizmet amortisman bedeli 0,05555 US doları/m3, serbest tüketicilerden alınan taşıma bedeli ise; 0,0077 US doları/m3 üzerinden belirlenip, "www.baskentdogalgaz.com.tr" adresinde yayınlanan günlük fiyattır.</t>
    </r>
    <r>
      <rPr>
        <b/>
        <sz val="11"/>
        <rFont val="NewsGoth Cn BT"/>
        <charset val="162"/>
      </rPr>
      <t/>
    </r>
  </si>
  <si>
    <r>
      <t xml:space="preserve">5. LPG tüpgaz </t>
    </r>
    <r>
      <rPr>
        <sz val="11"/>
        <rFont val="Arial"/>
        <family val="2"/>
        <charset val="162"/>
      </rPr>
      <t xml:space="preserve">fiyatları ve </t>
    </r>
    <r>
      <rPr>
        <b/>
        <sz val="11"/>
        <rFont val="Arial"/>
        <family val="2"/>
        <charset val="162"/>
      </rPr>
      <t>LPG dökmegaz</t>
    </r>
    <r>
      <rPr>
        <sz val="11"/>
        <rFont val="Arial"/>
        <family val="2"/>
        <charset val="162"/>
      </rPr>
      <t xml:space="preserve"> fiyatları 18 Ekim 2016 tarihinde yayınlanan 01 Kasım 2016 tarihinde geçerli olan AYGAZ ve  İPRAGAZ fiyat sirkülerlerinden alınmış fiyatların ortalamasıdır. 12 kg.lık ev tüpünün KDV dahil  77,5 TL/adet fiyatı kullanılmıştır.</t>
    </r>
  </si>
  <si>
    <r>
      <t>6.</t>
    </r>
    <r>
      <rPr>
        <sz val="11"/>
        <rFont val="Arial"/>
        <family val="2"/>
        <charset val="162"/>
      </rPr>
      <t xml:space="preserve"> </t>
    </r>
    <r>
      <rPr>
        <b/>
        <sz val="11"/>
        <rFont val="Arial"/>
        <family val="2"/>
        <charset val="162"/>
      </rPr>
      <t xml:space="preserve">Elektrik </t>
    </r>
    <r>
      <rPr>
        <sz val="11"/>
        <rFont val="Arial"/>
        <family val="2"/>
        <charset val="162"/>
      </rPr>
      <t>birim fiyatları 01 Temmuz 2016 tarihinde yayınlanan, 01 Kasım 2016 tarihinde geçerli olan EPDK'nın Elektrik Piyasası Tarife Tabloları'ndan alınmış TEDAŞ'ın Diğer Tüm Dağıtım Sistemi Kullanıcıları için (4) Dağıtım Şirketinden Enerji Alan Tüketicilere Tek Terimli ve Tek Zamanlı tarifede belirtilen birim fiyatına; mesken ve ticarethane kullanımında TRT payı ve enerji fonu için %3, Belediye Elektrik Tüketim Vergisi için ise %5 ilave edilmiş, KDV'li fiyattır.Enerji hariç bedeller içindeki; kayıp kaçak bedeli, dağıtım sistem kullanım bedeli, perakende satış hizmet bedeli ve iletim sistem kullanım bedeli değerleri birim fiyata eklenmiştir.  Elektrik kullanımındaki ısıtma cihazı elektrikli ısıtıcı olup, ısı pompası kullanımında cihazın COP sistem ve yıllık değerleri kullanılmalıdır.</t>
    </r>
  </si>
  <si>
    <r>
      <t xml:space="preserve">7. </t>
    </r>
    <r>
      <rPr>
        <b/>
        <sz val="11"/>
        <rFont val="Arial"/>
        <family val="2"/>
        <charset val="162"/>
      </rPr>
      <t>Akaryakı</t>
    </r>
    <r>
      <rPr>
        <sz val="11"/>
        <rFont val="Arial"/>
        <family val="2"/>
        <charset val="162"/>
      </rPr>
      <t>t fiyatları için EPDK tarafından açıklanan ve</t>
    </r>
    <r>
      <rPr>
        <b/>
        <sz val="11"/>
        <rFont val="Arial"/>
        <family val="2"/>
        <charset val="162"/>
      </rPr>
      <t xml:space="preserve"> SHELL TÜRKİYE</t>
    </r>
    <r>
      <rPr>
        <sz val="11"/>
        <rFont val="Arial"/>
        <family val="2"/>
        <charset val="162"/>
      </rPr>
      <t xml:space="preserve"> tarafından tavsiye edilen 01 Kasım 2016  tarihli pompa satış fiyatları sirkülerindeki Fuel Save Diesel (motorin) türü için  İstanbul Avrupa Yakasındaki Bakırköy için mahalli akaryakıt KDV'li satış fiyatları alınmıştır. Motorin birim fiyatı "TL/kg" SHELL TÜRKİYE 'nin pompa satış fiyatları sirkülerindeki VP Diesel türü için TL/litre değeri 0,845 dönüşüm katsayısına bölünerek bulunmuştur. Akaryakıt alt ısıl değerleri Tüpraş Teknik Servisler Müdürlüğü'nden 01 Mart 2006 tarininde verilen değerlerdir.</t>
    </r>
  </si>
  <si>
    <r>
      <t>8. Yerli linyit kömürü</t>
    </r>
    <r>
      <rPr>
        <sz val="11"/>
        <rFont val="Arial"/>
        <family val="2"/>
        <charset val="162"/>
      </rPr>
      <t xml:space="preserve"> fiyatı  01 Kasım 2016 tarihinde geçerli olan </t>
    </r>
    <r>
      <rPr>
        <b/>
        <sz val="11"/>
        <rFont val="Arial"/>
        <family val="2"/>
        <charset val="162"/>
      </rPr>
      <t>TKİ - ELİ</t>
    </r>
    <r>
      <rPr>
        <sz val="11"/>
        <rFont val="Arial"/>
        <family val="2"/>
        <charset val="162"/>
      </rPr>
      <t>'nin 01 Ocak 2016 tarihli Isınma Amaçlı (Torbalanmış) Kömürlerin İstanbul Bayi Depo Satış Fiyatları listesinden alınmış  Soma Kısrakdere; +18 mm Yıkanmış Parça - Torba: 317 TL/ton (KDV Hariç),  +20 mm Yıkanmış Parça - Torba: 355 TL/ton (KDV Hariç) fiyatına nakliye bedeli (92,45 TL/ton) ve %15 bayi kar marjı eklenmiş olan KDV'li fiyattır. Alt ısıl değerler ELİ Laboratuvar Şube Müdürlüğü'nün "2012 Yılı Kümülatif Ağırlıklı Komple Analiz Değerleri" tablosundan alınmıştır.</t>
    </r>
  </si>
  <si>
    <r>
      <t>9</t>
    </r>
    <r>
      <rPr>
        <sz val="11"/>
        <rFont val="Arial"/>
        <family val="2"/>
        <charset val="162"/>
      </rPr>
      <t xml:space="preserve">. </t>
    </r>
    <r>
      <rPr>
        <b/>
        <sz val="11"/>
        <rFont val="Arial"/>
        <family val="2"/>
        <charset val="162"/>
      </rPr>
      <t>İthal sibirya kömürü</t>
    </r>
    <r>
      <rPr>
        <sz val="11"/>
        <rFont val="Arial"/>
        <family val="2"/>
        <charset val="162"/>
      </rPr>
      <t xml:space="preserve"> fiyatları </t>
    </r>
    <r>
      <rPr>
        <b/>
        <sz val="11"/>
        <rFont val="Arial"/>
        <family val="2"/>
        <charset val="162"/>
      </rPr>
      <t>Hakan Kömür</t>
    </r>
    <r>
      <rPr>
        <sz val="11"/>
        <rFont val="Arial"/>
        <family val="2"/>
        <charset val="162"/>
      </rPr>
      <t xml:space="preserve"> şirketinin 01 Kasım 2016 tarihinde geçerli olan portakal tipi linyit için nakliye ücreti ve KDV dahil bayi satış fiyatı 24 TL/25 kg.torba veya 960 TL/ton'dur.</t>
    </r>
  </si>
</sst>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0.000000"/>
    <numFmt numFmtId="165" formatCode="0.0000"/>
    <numFmt numFmtId="166" formatCode="#,##0.0000"/>
    <numFmt numFmtId="167" formatCode="0.000000"/>
    <numFmt numFmtId="168" formatCode="0.0%"/>
  </numFmts>
  <fonts count="27">
    <font>
      <sz val="10"/>
      <name val="Arial"/>
      <charset val="162"/>
    </font>
    <font>
      <b/>
      <sz val="11"/>
      <name val="NewsGoth Cn BT"/>
      <charset val="162"/>
    </font>
    <font>
      <b/>
      <sz val="12"/>
      <name val="Arial"/>
      <family val="2"/>
      <charset val="162"/>
    </font>
    <font>
      <b/>
      <sz val="14"/>
      <name val="Arial"/>
      <family val="2"/>
      <charset val="162"/>
    </font>
    <font>
      <sz val="12"/>
      <name val="Arial"/>
      <family val="2"/>
      <charset val="162"/>
    </font>
    <font>
      <sz val="11"/>
      <name val="Arial"/>
      <family val="2"/>
      <charset val="162"/>
    </font>
    <font>
      <b/>
      <sz val="11"/>
      <name val="Arial"/>
      <family val="2"/>
      <charset val="162"/>
    </font>
    <font>
      <sz val="14"/>
      <name val="Arial"/>
      <family val="2"/>
      <charset val="162"/>
    </font>
    <font>
      <b/>
      <sz val="20"/>
      <name val="Arial"/>
      <family val="2"/>
      <charset val="162"/>
    </font>
    <font>
      <vertAlign val="superscript"/>
      <sz val="11"/>
      <name val="Arial"/>
      <family val="2"/>
      <charset val="162"/>
    </font>
    <font>
      <b/>
      <sz val="16"/>
      <name val="Arial"/>
      <family val="2"/>
      <charset val="162"/>
    </font>
    <font>
      <vertAlign val="superscript"/>
      <sz val="14"/>
      <name val="Arial"/>
      <family val="2"/>
      <charset val="162"/>
    </font>
    <font>
      <sz val="16"/>
      <name val="Arial"/>
      <family val="2"/>
      <charset val="162"/>
    </font>
    <font>
      <b/>
      <sz val="24"/>
      <name val="Arial"/>
      <family val="2"/>
      <charset val="162"/>
    </font>
    <font>
      <sz val="10"/>
      <name val="Arial"/>
      <family val="2"/>
      <charset val="162"/>
    </font>
    <font>
      <b/>
      <sz val="18"/>
      <name val="Arial"/>
      <family val="2"/>
      <charset val="162"/>
    </font>
    <font>
      <sz val="18"/>
      <name val="Arial"/>
      <family val="2"/>
      <charset val="162"/>
    </font>
    <font>
      <b/>
      <sz val="13"/>
      <color indexed="9"/>
      <name val="Arial"/>
      <family val="2"/>
      <charset val="162"/>
    </font>
    <font>
      <b/>
      <sz val="13"/>
      <name val="Arial"/>
      <family val="2"/>
      <charset val="162"/>
    </font>
    <font>
      <sz val="13"/>
      <name val="Arial"/>
      <family val="2"/>
      <charset val="162"/>
    </font>
    <font>
      <b/>
      <vertAlign val="superscript"/>
      <sz val="11"/>
      <name val="Arial"/>
      <family val="2"/>
      <charset val="162"/>
    </font>
    <font>
      <b/>
      <sz val="22"/>
      <name val="Arial"/>
      <family val="2"/>
      <charset val="162"/>
    </font>
    <font>
      <b/>
      <sz val="16"/>
      <color indexed="9"/>
      <name val="Arial"/>
      <family val="2"/>
      <charset val="162"/>
    </font>
    <font>
      <b/>
      <sz val="11"/>
      <color indexed="9"/>
      <name val="Arial"/>
      <family val="2"/>
      <charset val="162"/>
    </font>
    <font>
      <u/>
      <sz val="14"/>
      <name val="Arial"/>
      <family val="2"/>
      <charset val="162"/>
    </font>
    <font>
      <sz val="13.5"/>
      <name val="Arial"/>
      <family val="2"/>
      <charset val="162"/>
    </font>
    <font>
      <b/>
      <sz val="13.5"/>
      <name val="Arial"/>
      <family val="2"/>
      <charset val="162"/>
    </font>
  </fonts>
  <fills count="5">
    <fill>
      <patternFill patternType="none"/>
    </fill>
    <fill>
      <patternFill patternType="gray125"/>
    </fill>
    <fill>
      <patternFill patternType="solid">
        <fgColor indexed="9"/>
        <bgColor indexed="64"/>
      </patternFill>
    </fill>
    <fill>
      <patternFill patternType="solid">
        <fgColor indexed="8"/>
        <bgColor indexed="64"/>
      </patternFill>
    </fill>
    <fill>
      <patternFill patternType="solid">
        <fgColor indexed="63"/>
        <bgColor indexed="64"/>
      </patternFill>
    </fill>
  </fills>
  <borders count="70">
    <border>
      <left/>
      <right/>
      <top/>
      <bottom/>
      <diagonal/>
    </border>
    <border>
      <left/>
      <right style="thin">
        <color indexed="64"/>
      </right>
      <top style="thin">
        <color indexed="64"/>
      </top>
      <bottom style="medium">
        <color indexed="64"/>
      </bottom>
      <diagonal/>
    </border>
    <border>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medium">
        <color indexed="64"/>
      </left>
      <right/>
      <top/>
      <bottom style="thin">
        <color indexed="64"/>
      </bottom>
      <diagonal/>
    </border>
    <border>
      <left style="thin">
        <color indexed="64"/>
      </left>
      <right style="thin">
        <color indexed="64"/>
      </right>
      <top/>
      <bottom style="thin">
        <color indexed="64"/>
      </bottom>
      <diagonal/>
    </border>
    <border>
      <left style="medium">
        <color indexed="64"/>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hair">
        <color indexed="64"/>
      </left>
      <right style="medium">
        <color indexed="64"/>
      </right>
      <top/>
      <bottom style="thin">
        <color indexed="64"/>
      </bottom>
      <diagonal/>
    </border>
    <border>
      <left style="hair">
        <color indexed="64"/>
      </left>
      <right style="medium">
        <color indexed="64"/>
      </right>
      <top style="thin">
        <color indexed="64"/>
      </top>
      <bottom style="thin">
        <color indexed="64"/>
      </bottom>
      <diagonal/>
    </border>
    <border>
      <left/>
      <right/>
      <top style="thin">
        <color indexed="64"/>
      </top>
      <bottom/>
      <diagonal/>
    </border>
    <border>
      <left style="hair">
        <color indexed="64"/>
      </left>
      <right style="medium">
        <color indexed="64"/>
      </right>
      <top style="thin">
        <color indexed="64"/>
      </top>
      <bottom/>
      <diagonal/>
    </border>
    <border>
      <left style="hair">
        <color indexed="64"/>
      </left>
      <right style="medium">
        <color indexed="64"/>
      </right>
      <top style="hair">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left style="hair">
        <color indexed="64"/>
      </left>
      <right/>
      <top style="medium">
        <color indexed="64"/>
      </top>
      <bottom style="hair">
        <color indexed="64"/>
      </bottom>
      <diagonal/>
    </border>
    <border>
      <left/>
      <right/>
      <top style="medium">
        <color indexed="64"/>
      </top>
      <bottom style="hair">
        <color indexed="64"/>
      </bottom>
      <diagonal/>
    </border>
    <border>
      <left/>
      <right style="hair">
        <color indexed="64"/>
      </right>
      <top style="medium">
        <color indexed="64"/>
      </top>
      <bottom style="hair">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medium">
        <color indexed="64"/>
      </top>
      <bottom/>
      <diagonal/>
    </border>
    <border>
      <left/>
      <right style="hair">
        <color indexed="64"/>
      </right>
      <top style="medium">
        <color indexed="64"/>
      </top>
      <bottom/>
      <diagonal/>
    </border>
    <border>
      <left style="thin">
        <color indexed="64"/>
      </left>
      <right/>
      <top/>
      <bottom style="medium">
        <color indexed="64"/>
      </bottom>
      <diagonal/>
    </border>
    <border>
      <left/>
      <right style="hair">
        <color indexed="64"/>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hair">
        <color indexed="64"/>
      </left>
      <right style="medium">
        <color indexed="64"/>
      </right>
      <top style="medium">
        <color indexed="64"/>
      </top>
      <bottom/>
      <diagonal/>
    </border>
    <border>
      <left style="hair">
        <color indexed="64"/>
      </left>
      <right style="medium">
        <color indexed="64"/>
      </right>
      <top/>
      <bottom style="medium">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thin">
        <color indexed="64"/>
      </left>
      <right/>
      <top style="hair">
        <color indexed="64"/>
      </top>
      <bottom style="medium">
        <color indexed="64"/>
      </bottom>
      <diagonal/>
    </border>
    <border>
      <left/>
      <right/>
      <top style="hair">
        <color indexed="64"/>
      </top>
      <bottom style="medium">
        <color indexed="64"/>
      </bottom>
      <diagonal/>
    </border>
    <border>
      <left style="medium">
        <color indexed="64"/>
      </left>
      <right/>
      <top style="hair">
        <color indexed="64"/>
      </top>
      <bottom style="medium">
        <color indexed="64"/>
      </bottom>
      <diagonal/>
    </border>
    <border>
      <left/>
      <right style="thin">
        <color indexed="64"/>
      </right>
      <top style="hair">
        <color indexed="64"/>
      </top>
      <bottom style="medium">
        <color indexed="64"/>
      </bottom>
      <diagonal/>
    </border>
    <border>
      <left style="thin">
        <color indexed="64"/>
      </left>
      <right style="medium">
        <color indexed="64"/>
      </right>
      <top style="medium">
        <color indexed="64"/>
      </top>
      <bottom style="thin">
        <color indexed="64"/>
      </bottom>
      <diagonal/>
    </border>
    <border>
      <left/>
      <right style="medium">
        <color indexed="64"/>
      </right>
      <top style="hair">
        <color indexed="64"/>
      </top>
      <bottom style="medium">
        <color indexed="64"/>
      </bottom>
      <diagonal/>
    </border>
    <border>
      <left/>
      <right style="medium">
        <color indexed="64"/>
      </right>
      <top style="medium">
        <color indexed="64"/>
      </top>
      <bottom/>
      <diagonal/>
    </border>
    <border>
      <left style="thin">
        <color indexed="64"/>
      </left>
      <right/>
      <top style="thin">
        <color indexed="64"/>
      </top>
      <bottom style="hair">
        <color indexed="64"/>
      </bottom>
      <diagonal/>
    </border>
    <border>
      <left/>
      <right style="medium">
        <color indexed="64"/>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medium">
        <color indexed="64"/>
      </top>
      <bottom style="hair">
        <color indexed="64"/>
      </bottom>
      <diagonal/>
    </border>
    <border>
      <left/>
      <right style="thin">
        <color indexed="64"/>
      </right>
      <top style="medium">
        <color indexed="64"/>
      </top>
      <bottom style="hair">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s>
  <cellStyleXfs count="1">
    <xf numFmtId="0" fontId="0" fillId="0" borderId="0"/>
  </cellStyleXfs>
  <cellXfs count="155">
    <xf numFmtId="0" fontId="0" fillId="0" borderId="0" xfId="0"/>
    <xf numFmtId="0" fontId="5" fillId="0" borderId="1" xfId="0" applyFont="1" applyFill="1" applyBorder="1" applyAlignment="1">
      <alignment horizontal="center" vertical="center" wrapText="1"/>
    </xf>
    <xf numFmtId="1" fontId="8" fillId="0" borderId="2" xfId="0" applyNumberFormat="1" applyFont="1" applyFill="1" applyBorder="1" applyAlignment="1">
      <alignment horizontal="center" vertical="center"/>
    </xf>
    <xf numFmtId="3" fontId="8" fillId="0" borderId="3" xfId="0" applyNumberFormat="1" applyFont="1" applyFill="1" applyBorder="1" applyAlignment="1">
      <alignment horizontal="center" vertical="center"/>
    </xf>
    <xf numFmtId="1" fontId="8" fillId="0" borderId="4" xfId="0" applyNumberFormat="1" applyFont="1" applyFill="1" applyBorder="1" applyAlignment="1">
      <alignment horizontal="center" vertical="center"/>
    </xf>
    <xf numFmtId="168" fontId="3" fillId="0" borderId="5" xfId="0" applyNumberFormat="1" applyFont="1" applyFill="1" applyBorder="1" applyAlignment="1">
      <alignment horizontal="center" vertical="center"/>
    </xf>
    <xf numFmtId="0" fontId="3" fillId="0" borderId="4" xfId="0" applyFont="1" applyFill="1" applyBorder="1" applyAlignment="1">
      <alignment horizontal="center" vertical="center"/>
    </xf>
    <xf numFmtId="168" fontId="3" fillId="0" borderId="6" xfId="0" applyNumberFormat="1" applyFont="1" applyFill="1" applyBorder="1" applyAlignment="1">
      <alignment horizontal="center" vertical="center"/>
    </xf>
    <xf numFmtId="0" fontId="3" fillId="0" borderId="2" xfId="0" applyFont="1" applyFill="1" applyBorder="1" applyAlignment="1">
      <alignment horizontal="center" vertical="center"/>
    </xf>
    <xf numFmtId="0" fontId="5" fillId="0" borderId="2" xfId="0" applyFont="1" applyFill="1" applyBorder="1" applyAlignment="1">
      <alignment vertical="center" wrapText="1"/>
    </xf>
    <xf numFmtId="0" fontId="5" fillId="0" borderId="4" xfId="0" applyFont="1" applyFill="1" applyBorder="1" applyAlignment="1">
      <alignment vertical="center" wrapText="1"/>
    </xf>
    <xf numFmtId="3" fontId="5" fillId="0" borderId="2" xfId="0" applyNumberFormat="1" applyFont="1" applyFill="1" applyBorder="1" applyAlignment="1">
      <alignment vertical="center" wrapText="1"/>
    </xf>
    <xf numFmtId="0" fontId="5" fillId="2" borderId="7" xfId="0" applyFont="1" applyFill="1" applyBorder="1" applyAlignment="1">
      <alignment horizontal="center" vertical="center" wrapText="1"/>
    </xf>
    <xf numFmtId="167" fontId="10" fillId="0" borderId="8" xfId="0" applyNumberFormat="1" applyFont="1" applyFill="1" applyBorder="1" applyAlignment="1">
      <alignment horizontal="center" vertical="center"/>
    </xf>
    <xf numFmtId="0" fontId="5" fillId="2" borderId="9" xfId="0" applyFont="1" applyFill="1" applyBorder="1" applyAlignment="1">
      <alignment horizontal="center" vertical="center" wrapText="1"/>
    </xf>
    <xf numFmtId="167" fontId="10" fillId="0" borderId="10" xfId="0" applyNumberFormat="1" applyFont="1" applyFill="1" applyBorder="1" applyAlignment="1">
      <alignment horizontal="center" vertical="center"/>
    </xf>
    <xf numFmtId="167" fontId="10" fillId="0" borderId="11" xfId="0" applyNumberFormat="1" applyFont="1" applyFill="1" applyBorder="1" applyAlignment="1">
      <alignment horizontal="center" vertical="center"/>
    </xf>
    <xf numFmtId="0" fontId="3" fillId="0" borderId="12" xfId="0" applyFont="1" applyFill="1" applyBorder="1" applyAlignment="1">
      <alignment horizontal="center" vertical="center"/>
    </xf>
    <xf numFmtId="0" fontId="3" fillId="0" borderId="13" xfId="0" applyFont="1" applyFill="1" applyBorder="1" applyAlignment="1">
      <alignment horizontal="center" vertical="center" wrapText="1"/>
    </xf>
    <xf numFmtId="0" fontId="7" fillId="2" borderId="14" xfId="0" applyFont="1" applyFill="1" applyBorder="1" applyAlignment="1">
      <alignment horizontal="center" vertical="center" wrapText="1"/>
    </xf>
    <xf numFmtId="0" fontId="7" fillId="2" borderId="5" xfId="0" applyFont="1" applyFill="1" applyBorder="1" applyAlignment="1">
      <alignment horizontal="center" vertical="center" wrapText="1"/>
    </xf>
    <xf numFmtId="0" fontId="7" fillId="2" borderId="5" xfId="0" applyFont="1" applyFill="1" applyBorder="1" applyAlignment="1">
      <alignment vertical="center" wrapText="1"/>
    </xf>
    <xf numFmtId="9" fontId="7" fillId="2" borderId="10" xfId="0" applyNumberFormat="1" applyFont="1" applyFill="1" applyBorder="1" applyAlignment="1">
      <alignment horizontal="center" vertical="center"/>
    </xf>
    <xf numFmtId="0" fontId="7" fillId="2" borderId="15" xfId="0" applyFont="1" applyFill="1" applyBorder="1" applyAlignment="1">
      <alignment horizontal="center" vertical="center" wrapText="1"/>
    </xf>
    <xf numFmtId="0" fontId="7" fillId="2" borderId="6" xfId="0" applyFont="1" applyFill="1" applyBorder="1" applyAlignment="1">
      <alignment horizontal="center" vertical="center" wrapText="1"/>
    </xf>
    <xf numFmtId="0" fontId="7" fillId="2" borderId="6" xfId="0" applyFont="1" applyFill="1" applyBorder="1" applyAlignment="1">
      <alignment vertical="center" wrapText="1"/>
    </xf>
    <xf numFmtId="0" fontId="3" fillId="0" borderId="11" xfId="0" applyFont="1" applyFill="1" applyBorder="1" applyAlignment="1">
      <alignment horizontal="center" vertical="center"/>
    </xf>
    <xf numFmtId="0" fontId="3" fillId="0" borderId="16" xfId="0" applyFont="1" applyFill="1" applyBorder="1" applyAlignment="1">
      <alignment horizontal="center" vertical="center" wrapText="1"/>
    </xf>
    <xf numFmtId="0" fontId="7" fillId="2" borderId="17" xfId="0" applyFont="1" applyFill="1" applyBorder="1" applyAlignment="1">
      <alignment horizontal="center" vertical="center" wrapText="1"/>
    </xf>
    <xf numFmtId="0" fontId="7" fillId="2" borderId="18" xfId="0" applyFont="1" applyFill="1" applyBorder="1" applyAlignment="1">
      <alignment horizontal="center" vertical="center" wrapText="1"/>
    </xf>
    <xf numFmtId="9" fontId="7" fillId="2" borderId="19" xfId="0" applyNumberFormat="1" applyFont="1" applyFill="1" applyBorder="1" applyAlignment="1">
      <alignment horizontal="center" vertical="center"/>
    </xf>
    <xf numFmtId="0" fontId="2" fillId="0" borderId="13" xfId="0" applyFont="1" applyFill="1" applyBorder="1" applyAlignment="1">
      <alignment horizontal="center" vertical="center" wrapText="1"/>
    </xf>
    <xf numFmtId="0" fontId="7" fillId="2" borderId="20" xfId="0" applyFont="1" applyFill="1" applyBorder="1" applyAlignment="1">
      <alignment horizontal="center" vertical="center" wrapText="1"/>
    </xf>
    <xf numFmtId="3" fontId="7" fillId="2" borderId="5" xfId="0" applyNumberFormat="1" applyFont="1" applyFill="1" applyBorder="1" applyAlignment="1">
      <alignment vertical="center" wrapText="1"/>
    </xf>
    <xf numFmtId="0" fontId="3" fillId="0" borderId="20" xfId="0" applyFont="1" applyFill="1" applyBorder="1" applyAlignment="1">
      <alignment horizontal="center" vertical="center" wrapText="1"/>
    </xf>
    <xf numFmtId="0" fontId="4" fillId="2" borderId="15" xfId="0" applyFont="1" applyFill="1" applyBorder="1" applyAlignment="1">
      <alignment horizontal="center" vertical="center" wrapText="1"/>
    </xf>
    <xf numFmtId="0" fontId="3" fillId="2" borderId="13" xfId="0" applyFont="1" applyFill="1" applyBorder="1" applyAlignment="1">
      <alignment horizontal="center" vertical="center" wrapText="1"/>
    </xf>
    <xf numFmtId="0" fontId="14" fillId="0" borderId="0" xfId="0" applyFont="1" applyFill="1"/>
    <xf numFmtId="0" fontId="7" fillId="0" borderId="0" xfId="0" applyFont="1" applyFill="1"/>
    <xf numFmtId="167" fontId="7" fillId="0" borderId="0" xfId="0" applyNumberFormat="1" applyFont="1" applyFill="1"/>
    <xf numFmtId="164" fontId="14" fillId="0" borderId="0" xfId="0" applyNumberFormat="1" applyFont="1" applyFill="1" applyAlignment="1">
      <alignment horizontal="center"/>
    </xf>
    <xf numFmtId="0" fontId="14" fillId="0" borderId="0" xfId="0" applyFont="1" applyFill="1" applyBorder="1" applyAlignment="1">
      <alignment horizontal="left"/>
    </xf>
    <xf numFmtId="166" fontId="14" fillId="0" borderId="0" xfId="0" applyNumberFormat="1" applyFont="1" applyFill="1"/>
    <xf numFmtId="0" fontId="14" fillId="0" borderId="0" xfId="0" applyFont="1" applyFill="1" applyAlignment="1">
      <alignment horizontal="center"/>
    </xf>
    <xf numFmtId="0" fontId="19" fillId="0" borderId="0" xfId="0" applyFont="1" applyFill="1"/>
    <xf numFmtId="0" fontId="19" fillId="0" borderId="0" xfId="0" applyFont="1" applyFill="1" applyAlignment="1">
      <alignment horizontal="left"/>
    </xf>
    <xf numFmtId="0" fontId="18" fillId="0" borderId="0" xfId="0" applyFont="1" applyFill="1"/>
    <xf numFmtId="0" fontId="7" fillId="0" borderId="7" xfId="0" applyFont="1" applyFill="1" applyBorder="1" applyAlignment="1">
      <alignment horizontal="center" vertical="center"/>
    </xf>
    <xf numFmtId="0" fontId="7" fillId="0" borderId="9" xfId="0" applyFont="1" applyFill="1" applyBorder="1" applyAlignment="1">
      <alignment horizontal="center" vertical="center"/>
    </xf>
    <xf numFmtId="0" fontId="6" fillId="0" borderId="21" xfId="0" applyFont="1" applyFill="1" applyBorder="1" applyAlignment="1">
      <alignment horizontal="center" vertical="center" wrapText="1"/>
    </xf>
    <xf numFmtId="0" fontId="23" fillId="3" borderId="11" xfId="0" applyFont="1" applyFill="1" applyBorder="1" applyAlignment="1">
      <alignment horizontal="center" vertical="center"/>
    </xf>
    <xf numFmtId="0" fontId="3" fillId="0" borderId="22" xfId="0" applyFont="1" applyFill="1" applyBorder="1" applyAlignment="1">
      <alignment horizontal="center" vertical="center"/>
    </xf>
    <xf numFmtId="0" fontId="7" fillId="2" borderId="1" xfId="0" applyFont="1" applyFill="1" applyBorder="1" applyAlignment="1">
      <alignment horizontal="center" vertical="center" wrapText="1"/>
    </xf>
    <xf numFmtId="0" fontId="7" fillId="2" borderId="1" xfId="0" applyFont="1" applyFill="1" applyBorder="1" applyAlignment="1">
      <alignment vertical="center" wrapText="1"/>
    </xf>
    <xf numFmtId="9" fontId="7" fillId="2" borderId="23" xfId="0" applyNumberFormat="1" applyFont="1" applyFill="1" applyBorder="1" applyAlignment="1">
      <alignment horizontal="center" vertical="center"/>
    </xf>
    <xf numFmtId="0" fontId="5" fillId="2" borderId="24" xfId="0" applyFont="1" applyFill="1" applyBorder="1" applyAlignment="1">
      <alignment horizontal="center" vertical="center" wrapText="1"/>
    </xf>
    <xf numFmtId="167" fontId="10" fillId="0" borderId="22" xfId="0" applyNumberFormat="1" applyFont="1" applyFill="1" applyBorder="1" applyAlignment="1">
      <alignment horizontal="center" vertical="center"/>
    </xf>
    <xf numFmtId="1" fontId="8" fillId="0" borderId="25" xfId="0" applyNumberFormat="1" applyFont="1" applyFill="1" applyBorder="1" applyAlignment="1">
      <alignment horizontal="center" vertical="center"/>
    </xf>
    <xf numFmtId="0" fontId="5" fillId="0" borderId="25" xfId="0" applyFont="1" applyFill="1" applyBorder="1" applyAlignment="1">
      <alignment vertical="center" wrapText="1"/>
    </xf>
    <xf numFmtId="168" fontId="3" fillId="0" borderId="1" xfId="0" applyNumberFormat="1" applyFont="1" applyFill="1" applyBorder="1" applyAlignment="1">
      <alignment horizontal="center" vertical="center"/>
    </xf>
    <xf numFmtId="0" fontId="3" fillId="0" borderId="21" xfId="0" applyFont="1" applyFill="1" applyBorder="1" applyAlignment="1">
      <alignment horizontal="center" vertical="center"/>
    </xf>
    <xf numFmtId="0" fontId="3" fillId="2" borderId="26" xfId="0" applyFont="1" applyFill="1" applyBorder="1" applyAlignment="1">
      <alignment horizontal="center" vertical="center" wrapText="1"/>
    </xf>
    <xf numFmtId="0" fontId="7" fillId="2" borderId="27" xfId="0" applyFont="1" applyFill="1" applyBorder="1" applyAlignment="1">
      <alignment horizontal="center" vertical="center" wrapText="1"/>
    </xf>
    <xf numFmtId="0" fontId="3" fillId="0" borderId="8" xfId="0" applyFont="1" applyFill="1" applyBorder="1" applyAlignment="1">
      <alignment horizontal="center" vertical="center"/>
    </xf>
    <xf numFmtId="0" fontId="3" fillId="2" borderId="20" xfId="0" applyFont="1" applyFill="1" applyBorder="1" applyAlignment="1">
      <alignment horizontal="center" vertical="center" wrapText="1"/>
    </xf>
    <xf numFmtId="0" fontId="3" fillId="0" borderId="3" xfId="0" applyFont="1" applyFill="1" applyBorder="1" applyAlignment="1">
      <alignment horizontal="center" vertical="center"/>
    </xf>
    <xf numFmtId="0" fontId="24" fillId="0" borderId="0" xfId="0" applyFont="1" applyFill="1"/>
    <xf numFmtId="10" fontId="7" fillId="0" borderId="0" xfId="0" applyNumberFormat="1" applyFont="1" applyFill="1"/>
    <xf numFmtId="164" fontId="3" fillId="2" borderId="19" xfId="0" applyNumberFormat="1" applyFont="1" applyFill="1" applyBorder="1" applyAlignment="1">
      <alignment horizontal="right" vertical="center" wrapText="1"/>
    </xf>
    <xf numFmtId="164" fontId="3" fillId="2" borderId="10" xfId="0" applyNumberFormat="1" applyFont="1" applyFill="1" applyBorder="1" applyAlignment="1">
      <alignment horizontal="right" vertical="center" wrapText="1"/>
    </xf>
    <xf numFmtId="164" fontId="3" fillId="2" borderId="23" xfId="0" applyNumberFormat="1" applyFont="1" applyFill="1" applyBorder="1" applyAlignment="1">
      <alignment horizontal="right" vertical="center" wrapText="1"/>
    </xf>
    <xf numFmtId="0" fontId="6" fillId="0" borderId="28" xfId="0" applyFont="1" applyFill="1" applyBorder="1" applyAlignment="1">
      <alignment horizontal="left" wrapText="1"/>
    </xf>
    <xf numFmtId="0" fontId="6" fillId="0" borderId="29" xfId="0" applyFont="1" applyFill="1" applyBorder="1" applyAlignment="1">
      <alignment horizontal="left"/>
    </xf>
    <xf numFmtId="0" fontId="6" fillId="0" borderId="30" xfId="0" applyFont="1" applyFill="1" applyBorder="1" applyAlignment="1">
      <alignment horizontal="left"/>
    </xf>
    <xf numFmtId="0" fontId="2" fillId="0" borderId="31" xfId="0" applyFont="1" applyFill="1" applyBorder="1" applyAlignment="1">
      <alignment horizontal="center" vertical="center" wrapText="1"/>
    </xf>
    <xf numFmtId="0" fontId="2" fillId="0" borderId="32" xfId="0" applyFont="1" applyFill="1" applyBorder="1" applyAlignment="1">
      <alignment horizontal="center" vertical="center" wrapText="1"/>
    </xf>
    <xf numFmtId="0" fontId="2" fillId="0" borderId="33" xfId="0" applyFont="1" applyFill="1" applyBorder="1" applyAlignment="1">
      <alignment horizontal="center" vertical="center" textRotation="90" wrapText="1"/>
    </xf>
    <xf numFmtId="0" fontId="2" fillId="0" borderId="24" xfId="0" applyFont="1" applyFill="1" applyBorder="1" applyAlignment="1">
      <alignment horizontal="center" vertical="center" textRotation="90" wrapText="1"/>
    </xf>
    <xf numFmtId="0" fontId="2" fillId="0" borderId="34" xfId="0" applyFont="1" applyFill="1" applyBorder="1" applyAlignment="1">
      <alignment horizontal="center" vertical="center" wrapText="1"/>
    </xf>
    <xf numFmtId="0" fontId="2" fillId="0" borderId="35" xfId="0" applyFont="1" applyFill="1" applyBorder="1" applyAlignment="1">
      <alignment horizontal="center" vertical="center" wrapText="1"/>
    </xf>
    <xf numFmtId="166" fontId="4" fillId="0" borderId="33" xfId="0" applyNumberFormat="1" applyFont="1" applyFill="1" applyBorder="1" applyAlignment="1">
      <alignment horizontal="center" vertical="center" wrapText="1"/>
    </xf>
    <xf numFmtId="166" fontId="2" fillId="0" borderId="36" xfId="0" applyNumberFormat="1" applyFont="1" applyFill="1" applyBorder="1" applyAlignment="1">
      <alignment horizontal="center" vertical="center" wrapText="1"/>
    </xf>
    <xf numFmtId="166" fontId="2" fillId="0" borderId="37" xfId="0" applyNumberFormat="1" applyFont="1" applyFill="1" applyBorder="1" applyAlignment="1">
      <alignment horizontal="center" vertical="center" wrapText="1"/>
    </xf>
    <xf numFmtId="166" fontId="2" fillId="0" borderId="22" xfId="0" applyNumberFormat="1" applyFont="1" applyFill="1" applyBorder="1" applyAlignment="1">
      <alignment horizontal="center" vertical="center" wrapText="1"/>
    </xf>
    <xf numFmtId="0" fontId="2" fillId="0" borderId="38" xfId="0" applyFont="1" applyFill="1" applyBorder="1" applyAlignment="1">
      <alignment horizontal="center" vertical="center" wrapText="1"/>
    </xf>
    <xf numFmtId="0" fontId="2" fillId="0" borderId="39" xfId="0" applyFont="1" applyFill="1" applyBorder="1" applyAlignment="1">
      <alignment horizontal="center" vertical="center" wrapText="1"/>
    </xf>
    <xf numFmtId="0" fontId="2" fillId="0" borderId="40" xfId="0" applyFont="1" applyFill="1" applyBorder="1" applyAlignment="1">
      <alignment horizontal="center" vertical="center" wrapText="1"/>
    </xf>
    <xf numFmtId="0" fontId="2" fillId="0" borderId="41" xfId="0" applyFont="1" applyFill="1" applyBorder="1" applyAlignment="1">
      <alignment horizontal="center" vertical="center" wrapText="1"/>
    </xf>
    <xf numFmtId="0" fontId="18" fillId="0" borderId="9" xfId="0" applyFont="1" applyFill="1" applyBorder="1" applyAlignment="1">
      <alignment horizontal="center" vertical="center" wrapText="1"/>
    </xf>
    <xf numFmtId="0" fontId="18" fillId="0" borderId="13" xfId="0" applyFont="1" applyFill="1" applyBorder="1" applyAlignment="1">
      <alignment horizontal="center" vertical="center" wrapText="1"/>
    </xf>
    <xf numFmtId="0" fontId="18" fillId="0" borderId="6" xfId="0" applyFont="1" applyFill="1" applyBorder="1" applyAlignment="1">
      <alignment horizontal="center" vertical="center" wrapText="1"/>
    </xf>
    <xf numFmtId="0" fontId="2" fillId="0" borderId="42" xfId="0" applyFont="1" applyFill="1" applyBorder="1" applyAlignment="1">
      <alignment horizontal="center" vertical="center" wrapText="1"/>
    </xf>
    <xf numFmtId="0" fontId="2" fillId="0" borderId="43" xfId="0" applyFont="1" applyFill="1" applyBorder="1" applyAlignment="1">
      <alignment horizontal="center" vertical="center" wrapText="1"/>
    </xf>
    <xf numFmtId="0" fontId="2" fillId="0" borderId="44" xfId="0" applyFont="1" applyFill="1" applyBorder="1" applyAlignment="1">
      <alignment horizontal="center" vertical="center" wrapText="1"/>
    </xf>
    <xf numFmtId="0" fontId="2" fillId="0" borderId="45" xfId="0" applyFont="1" applyFill="1" applyBorder="1" applyAlignment="1">
      <alignment horizontal="center" vertical="center" wrapText="1"/>
    </xf>
    <xf numFmtId="0" fontId="6" fillId="0" borderId="46" xfId="0" applyFont="1" applyFill="1" applyBorder="1" applyAlignment="1">
      <alignment horizontal="left" vertical="center" wrapText="1"/>
    </xf>
    <xf numFmtId="0" fontId="5" fillId="0" borderId="47" xfId="0" applyFont="1" applyFill="1" applyBorder="1" applyAlignment="1">
      <alignment horizontal="left" vertical="center" wrapText="1"/>
    </xf>
    <xf numFmtId="0" fontId="5" fillId="0" borderId="47" xfId="0" applyFont="1" applyFill="1" applyBorder="1" applyAlignment="1">
      <alignment horizontal="left" vertical="center"/>
    </xf>
    <xf numFmtId="0" fontId="5" fillId="0" borderId="48" xfId="0" applyFont="1" applyFill="1" applyBorder="1" applyAlignment="1">
      <alignment horizontal="left" vertical="center"/>
    </xf>
    <xf numFmtId="0" fontId="19" fillId="0" borderId="0" xfId="0" applyFont="1" applyFill="1" applyAlignment="1">
      <alignment horizontal="left" vertical="center"/>
    </xf>
    <xf numFmtId="0" fontId="5" fillId="2" borderId="46" xfId="0" applyFont="1" applyFill="1" applyBorder="1" applyAlignment="1">
      <alignment horizontal="left" vertical="center" wrapText="1"/>
    </xf>
    <xf numFmtId="0" fontId="5" fillId="2" borderId="47" xfId="0" applyFont="1" applyFill="1" applyBorder="1" applyAlignment="1">
      <alignment horizontal="left" vertical="center" wrapText="1"/>
    </xf>
    <xf numFmtId="0" fontId="5" fillId="2" borderId="47" xfId="0" applyFont="1" applyFill="1" applyBorder="1" applyAlignment="1">
      <alignment horizontal="left" vertical="center"/>
    </xf>
    <xf numFmtId="0" fontId="5" fillId="2" borderId="48" xfId="0" applyFont="1" applyFill="1" applyBorder="1" applyAlignment="1">
      <alignment horizontal="left" vertical="center"/>
    </xf>
    <xf numFmtId="0" fontId="6" fillId="2" borderId="46" xfId="0" applyFont="1" applyFill="1" applyBorder="1" applyAlignment="1">
      <alignment horizontal="left" vertical="center" wrapText="1"/>
    </xf>
    <xf numFmtId="166" fontId="26" fillId="0" borderId="49" xfId="0" applyNumberFormat="1" applyFont="1" applyFill="1" applyBorder="1" applyAlignment="1">
      <alignment horizontal="right" vertical="center"/>
    </xf>
    <xf numFmtId="166" fontId="26" fillId="0" borderId="50" xfId="0" applyNumberFormat="1" applyFont="1" applyFill="1" applyBorder="1" applyAlignment="1">
      <alignment horizontal="right" vertical="center"/>
    </xf>
    <xf numFmtId="0" fontId="18" fillId="0" borderId="51" xfId="0" applyFont="1" applyFill="1" applyBorder="1" applyAlignment="1">
      <alignment horizontal="center" vertical="center" wrapText="1"/>
    </xf>
    <xf numFmtId="0" fontId="18" fillId="0" borderId="50" xfId="0" applyFont="1" applyFill="1" applyBorder="1" applyAlignment="1">
      <alignment horizontal="center" vertical="center" wrapText="1"/>
    </xf>
    <xf numFmtId="0" fontId="18" fillId="0" borderId="52" xfId="0" applyFont="1" applyFill="1" applyBorder="1" applyAlignment="1">
      <alignment horizontal="center" vertical="center" wrapText="1"/>
    </xf>
    <xf numFmtId="0" fontId="7" fillId="0" borderId="33" xfId="0" applyFont="1" applyFill="1" applyBorder="1" applyAlignment="1">
      <alignment horizontal="center" vertical="center" wrapText="1"/>
    </xf>
    <xf numFmtId="0" fontId="4" fillId="0" borderId="53" xfId="0" applyFont="1" applyFill="1" applyBorder="1" applyAlignment="1">
      <alignment horizontal="center" vertical="center" wrapText="1"/>
    </xf>
    <xf numFmtId="0" fontId="4" fillId="0" borderId="37" xfId="0" applyFont="1" applyFill="1" applyBorder="1" applyAlignment="1">
      <alignment horizontal="center" vertical="center" wrapText="1"/>
    </xf>
    <xf numFmtId="0" fontId="4" fillId="0" borderId="21" xfId="0" applyFont="1" applyFill="1" applyBorder="1" applyAlignment="1">
      <alignment horizontal="center" vertical="center" wrapText="1"/>
    </xf>
    <xf numFmtId="9" fontId="18" fillId="0" borderId="49" xfId="0" applyNumberFormat="1" applyFont="1" applyFill="1" applyBorder="1" applyAlignment="1">
      <alignment horizontal="center" vertical="center"/>
    </xf>
    <xf numFmtId="9" fontId="18" fillId="0" borderId="54" xfId="0" applyNumberFormat="1" applyFont="1" applyFill="1" applyBorder="1" applyAlignment="1">
      <alignment horizontal="center" vertical="center"/>
    </xf>
    <xf numFmtId="0" fontId="19" fillId="0" borderId="38" xfId="0" applyFont="1" applyFill="1" applyBorder="1" applyAlignment="1">
      <alignment horizontal="center" vertical="center" wrapText="1"/>
    </xf>
    <xf numFmtId="0" fontId="19" fillId="0" borderId="55" xfId="0" applyFont="1" applyFill="1" applyBorder="1" applyAlignment="1">
      <alignment horizontal="center" vertical="center" wrapText="1"/>
    </xf>
    <xf numFmtId="0" fontId="19" fillId="0" borderId="10" xfId="0" applyFont="1" applyFill="1" applyBorder="1" applyAlignment="1">
      <alignment horizontal="center" vertical="center" wrapText="1"/>
    </xf>
    <xf numFmtId="0" fontId="19" fillId="0" borderId="2" xfId="0" applyFont="1" applyFill="1" applyBorder="1" applyAlignment="1">
      <alignment horizontal="center" vertical="center" wrapText="1"/>
    </xf>
    <xf numFmtId="9" fontId="18" fillId="0" borderId="56" xfId="0" applyNumberFormat="1" applyFont="1" applyFill="1" applyBorder="1" applyAlignment="1">
      <alignment horizontal="center" vertical="center"/>
    </xf>
    <xf numFmtId="9" fontId="18" fillId="0" borderId="57" xfId="0" applyNumberFormat="1" applyFont="1" applyFill="1" applyBorder="1" applyAlignment="1">
      <alignment horizontal="center" vertical="center"/>
    </xf>
    <xf numFmtId="165" fontId="26" fillId="0" borderId="56" xfId="0" applyNumberFormat="1" applyFont="1" applyFill="1" applyBorder="1" applyAlignment="1">
      <alignment horizontal="right" vertical="center" wrapText="1"/>
    </xf>
    <xf numFmtId="165" fontId="26" fillId="0" borderId="58" xfId="0" applyNumberFormat="1" applyFont="1" applyFill="1" applyBorder="1" applyAlignment="1">
      <alignment horizontal="right" vertical="center" wrapText="1"/>
    </xf>
    <xf numFmtId="0" fontId="25" fillId="0" borderId="50" xfId="0" applyFont="1" applyFill="1" applyBorder="1" applyAlignment="1">
      <alignment horizontal="left" vertical="center" wrapText="1"/>
    </xf>
    <xf numFmtId="0" fontId="25" fillId="0" borderId="52" xfId="0" applyFont="1" applyFill="1" applyBorder="1" applyAlignment="1">
      <alignment horizontal="left" vertical="center" wrapText="1"/>
    </xf>
    <xf numFmtId="165" fontId="26" fillId="0" borderId="49" xfId="0" applyNumberFormat="1" applyFont="1" applyFill="1" applyBorder="1" applyAlignment="1">
      <alignment horizontal="right" vertical="center" wrapText="1"/>
    </xf>
    <xf numFmtId="165" fontId="26" fillId="0" borderId="50" xfId="0" applyNumberFormat="1" applyFont="1" applyFill="1" applyBorder="1" applyAlignment="1">
      <alignment horizontal="right" vertical="center" wrapText="1"/>
    </xf>
    <xf numFmtId="0" fontId="25" fillId="0" borderId="58" xfId="0" applyFont="1" applyFill="1" applyBorder="1" applyAlignment="1">
      <alignment horizontal="left" vertical="center" wrapText="1"/>
    </xf>
    <xf numFmtId="0" fontId="25" fillId="0" borderId="59" xfId="0" applyFont="1" applyFill="1" applyBorder="1" applyAlignment="1">
      <alignment horizontal="left" vertical="center" wrapText="1"/>
    </xf>
    <xf numFmtId="166" fontId="26" fillId="0" borderId="56" xfId="0" applyNumberFormat="1" applyFont="1" applyFill="1" applyBorder="1" applyAlignment="1">
      <alignment horizontal="right" vertical="center"/>
    </xf>
    <xf numFmtId="166" fontId="26" fillId="0" borderId="58" xfId="0" applyNumberFormat="1" applyFont="1" applyFill="1" applyBorder="1" applyAlignment="1">
      <alignment horizontal="right" vertical="center"/>
    </xf>
    <xf numFmtId="0" fontId="18" fillId="0" borderId="60" xfId="0" applyFont="1" applyFill="1" applyBorder="1" applyAlignment="1">
      <alignment horizontal="center" vertical="center" wrapText="1"/>
    </xf>
    <xf numFmtId="0" fontId="18" fillId="0" borderId="61" xfId="0" applyFont="1" applyFill="1" applyBorder="1" applyAlignment="1">
      <alignment horizontal="center" vertical="center" wrapText="1"/>
    </xf>
    <xf numFmtId="0" fontId="18" fillId="0" borderId="62" xfId="0" applyFont="1" applyFill="1" applyBorder="1" applyAlignment="1">
      <alignment horizontal="center" vertical="center" wrapText="1"/>
    </xf>
    <xf numFmtId="0" fontId="6" fillId="0" borderId="47" xfId="0" applyFont="1" applyFill="1" applyBorder="1" applyAlignment="1">
      <alignment horizontal="left" vertical="center" wrapText="1"/>
    </xf>
    <xf numFmtId="0" fontId="6" fillId="0" borderId="47" xfId="0" applyFont="1" applyFill="1" applyBorder="1" applyAlignment="1">
      <alignment horizontal="left" vertical="center"/>
    </xf>
    <xf numFmtId="0" fontId="6" fillId="0" borderId="48" xfId="0" applyFont="1" applyFill="1" applyBorder="1" applyAlignment="1">
      <alignment horizontal="left" vertical="center"/>
    </xf>
    <xf numFmtId="0" fontId="21" fillId="0" borderId="19" xfId="0" applyFont="1" applyFill="1" applyBorder="1" applyAlignment="1">
      <alignment horizontal="center" vertical="center" wrapText="1"/>
    </xf>
    <xf numFmtId="0" fontId="13" fillId="0" borderId="13" xfId="0" applyFont="1" applyFill="1" applyBorder="1" applyAlignment="1">
      <alignment horizontal="center" vertical="center" wrapText="1"/>
    </xf>
    <xf numFmtId="0" fontId="13" fillId="0" borderId="6" xfId="0" applyFont="1" applyFill="1" applyBorder="1" applyAlignment="1">
      <alignment horizontal="center" vertical="center" wrapText="1"/>
    </xf>
    <xf numFmtId="164" fontId="4" fillId="0" borderId="63" xfId="0" applyNumberFormat="1" applyFont="1" applyFill="1" applyBorder="1" applyAlignment="1">
      <alignment horizontal="center" vertical="center" wrapText="1"/>
    </xf>
    <xf numFmtId="164" fontId="4" fillId="0" borderId="64" xfId="0" applyNumberFormat="1" applyFont="1" applyFill="1" applyBorder="1" applyAlignment="1">
      <alignment horizontal="center" vertical="center" wrapText="1"/>
    </xf>
    <xf numFmtId="164" fontId="4" fillId="0" borderId="65" xfId="0" applyNumberFormat="1" applyFont="1" applyFill="1" applyBorder="1" applyAlignment="1">
      <alignment horizontal="center" vertical="center" wrapText="1"/>
    </xf>
    <xf numFmtId="0" fontId="19" fillId="0" borderId="66" xfId="0" applyFont="1" applyFill="1" applyBorder="1" applyAlignment="1">
      <alignment horizontal="center" vertical="center" wrapText="1"/>
    </xf>
    <xf numFmtId="0" fontId="19" fillId="0" borderId="29" xfId="0" applyFont="1" applyFill="1" applyBorder="1" applyAlignment="1">
      <alignment horizontal="center" vertical="center" wrapText="1"/>
    </xf>
    <xf numFmtId="0" fontId="19" fillId="0" borderId="67" xfId="0" applyFont="1" applyFill="1" applyBorder="1" applyAlignment="1">
      <alignment horizontal="center" vertical="center" wrapText="1"/>
    </xf>
    <xf numFmtId="0" fontId="2" fillId="0" borderId="53"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3" fillId="0" borderId="36" xfId="0" applyFont="1" applyFill="1" applyBorder="1" applyAlignment="1">
      <alignment horizontal="center" vertical="center" wrapText="1"/>
    </xf>
    <xf numFmtId="0" fontId="3" fillId="0" borderId="22" xfId="0" applyFont="1" applyFill="1" applyBorder="1" applyAlignment="1">
      <alignment horizontal="center" vertical="center" wrapText="1"/>
    </xf>
    <xf numFmtId="0" fontId="15" fillId="0" borderId="26" xfId="0" applyFont="1" applyFill="1" applyBorder="1" applyAlignment="1">
      <alignment horizontal="center" vertical="center"/>
    </xf>
    <xf numFmtId="0" fontId="17" fillId="4" borderId="34" xfId="0" applyFont="1" applyFill="1" applyBorder="1" applyAlignment="1">
      <alignment horizontal="left" vertical="center"/>
    </xf>
    <xf numFmtId="0" fontId="17" fillId="4" borderId="68" xfId="0" applyFont="1" applyFill="1" applyBorder="1" applyAlignment="1">
      <alignment horizontal="left" vertical="center"/>
    </xf>
    <xf numFmtId="0" fontId="17" fillId="4" borderId="69" xfId="0" applyFont="1" applyFill="1" applyBorder="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17</xdr:col>
      <xdr:colOff>0</xdr:colOff>
      <xdr:row>13</xdr:row>
      <xdr:rowOff>85725</xdr:rowOff>
    </xdr:from>
    <xdr:to>
      <xdr:col>17</xdr:col>
      <xdr:colOff>0</xdr:colOff>
      <xdr:row>13</xdr:row>
      <xdr:rowOff>85725</xdr:rowOff>
    </xdr:to>
    <xdr:sp macro="" textlink="">
      <xdr:nvSpPr>
        <xdr:cNvPr id="1451" name="Line 1"/>
        <xdr:cNvSpPr>
          <a:spLocks noChangeShapeType="1"/>
        </xdr:cNvSpPr>
      </xdr:nvSpPr>
      <xdr:spPr bwMode="auto">
        <a:xfrm>
          <a:off x="14382750" y="6429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is Teması">
  <a:themeElements>
    <a:clrScheme name="Ofis">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is">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is">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39"/>
  <sheetViews>
    <sheetView showGridLines="0" tabSelected="1" zoomScale="75" zoomScaleNormal="75" zoomScaleSheetLayoutView="75" workbookViewId="0">
      <selection sqref="A1:O1"/>
    </sheetView>
  </sheetViews>
  <sheetFormatPr defaultRowHeight="12.75"/>
  <cols>
    <col min="1" max="1" width="4.5703125" style="37" customWidth="1"/>
    <col min="2" max="2" width="5" style="37" bestFit="1" customWidth="1"/>
    <col min="3" max="3" width="30.140625" style="37" customWidth="1"/>
    <col min="4" max="4" width="25.42578125" style="37" customWidth="1"/>
    <col min="5" max="5" width="12.28515625" style="37" bestFit="1" customWidth="1"/>
    <col min="6" max="6" width="13.140625" style="40" bestFit="1" customWidth="1"/>
    <col min="7" max="7" width="10.7109375" style="41" bestFit="1" customWidth="1"/>
    <col min="8" max="8" width="11.42578125" style="37" bestFit="1" customWidth="1"/>
    <col min="9" max="9" width="19.42578125" style="37" bestFit="1" customWidth="1"/>
    <col min="10" max="10" width="14.42578125" style="42" bestFit="1" customWidth="1"/>
    <col min="11" max="11" width="15.5703125" style="43" bestFit="1" customWidth="1"/>
    <col min="12" max="12" width="13.7109375" style="37" customWidth="1"/>
    <col min="13" max="13" width="8.28515625" style="37" customWidth="1"/>
    <col min="14" max="14" width="13.28515625" style="37" customWidth="1"/>
    <col min="15" max="15" width="12.140625" style="37" bestFit="1" customWidth="1"/>
    <col min="16" max="16" width="5.28515625" style="37" hidden="1" customWidth="1"/>
    <col min="17" max="17" width="6.140625" style="37" customWidth="1"/>
    <col min="18" max="18" width="13.140625" style="37" bestFit="1" customWidth="1"/>
    <col min="19" max="19" width="11.42578125" style="37" customWidth="1"/>
    <col min="20" max="16384" width="9.140625" style="37"/>
  </cols>
  <sheetData>
    <row r="1" spans="1:18" ht="39.950000000000003" customHeight="1">
      <c r="A1" s="138" t="s">
        <v>52</v>
      </c>
      <c r="B1" s="139"/>
      <c r="C1" s="139"/>
      <c r="D1" s="139"/>
      <c r="E1" s="139"/>
      <c r="F1" s="139"/>
      <c r="G1" s="139"/>
      <c r="H1" s="139"/>
      <c r="I1" s="139"/>
      <c r="J1" s="139"/>
      <c r="K1" s="139"/>
      <c r="L1" s="139"/>
      <c r="M1" s="139"/>
      <c r="N1" s="139"/>
      <c r="O1" s="140"/>
    </row>
    <row r="2" spans="1:18" ht="30" customHeight="1" thickBot="1">
      <c r="A2" s="151" t="s">
        <v>71</v>
      </c>
      <c r="B2" s="151"/>
      <c r="C2" s="151"/>
      <c r="D2" s="151"/>
      <c r="E2" s="151"/>
      <c r="F2" s="151"/>
      <c r="G2" s="151"/>
      <c r="H2" s="151"/>
      <c r="I2" s="151"/>
      <c r="J2" s="151"/>
      <c r="K2" s="151"/>
      <c r="L2" s="151"/>
      <c r="M2" s="151"/>
      <c r="N2" s="151"/>
      <c r="O2" s="151"/>
    </row>
    <row r="3" spans="1:18" ht="39" customHeight="1">
      <c r="A3" s="76"/>
      <c r="B3" s="84" t="s">
        <v>8</v>
      </c>
      <c r="C3" s="85"/>
      <c r="D3" s="93" t="s">
        <v>9</v>
      </c>
      <c r="E3" s="74" t="s">
        <v>13</v>
      </c>
      <c r="F3" s="149" t="s">
        <v>72</v>
      </c>
      <c r="G3" s="149"/>
      <c r="H3" s="91" t="s">
        <v>20</v>
      </c>
      <c r="I3" s="80" t="s">
        <v>73</v>
      </c>
      <c r="J3" s="81"/>
      <c r="K3" s="147" t="s">
        <v>19</v>
      </c>
      <c r="L3" s="110" t="s">
        <v>84</v>
      </c>
      <c r="M3" s="111"/>
      <c r="N3" s="78" t="s">
        <v>87</v>
      </c>
      <c r="O3" s="79"/>
    </row>
    <row r="4" spans="1:18" ht="33" customHeight="1" thickBot="1">
      <c r="A4" s="77"/>
      <c r="B4" s="86"/>
      <c r="C4" s="87"/>
      <c r="D4" s="94"/>
      <c r="E4" s="75"/>
      <c r="F4" s="150"/>
      <c r="G4" s="150"/>
      <c r="H4" s="92"/>
      <c r="I4" s="82"/>
      <c r="J4" s="83"/>
      <c r="K4" s="148"/>
      <c r="L4" s="112"/>
      <c r="M4" s="113"/>
      <c r="N4" s="1" t="s">
        <v>50</v>
      </c>
      <c r="O4" s="49" t="s">
        <v>51</v>
      </c>
    </row>
    <row r="5" spans="1:18" s="38" customFormat="1" ht="39.950000000000003" customHeight="1">
      <c r="A5" s="47">
        <v>1</v>
      </c>
      <c r="B5" s="50" t="s">
        <v>54</v>
      </c>
      <c r="C5" s="18" t="s">
        <v>24</v>
      </c>
      <c r="D5" s="19" t="s">
        <v>25</v>
      </c>
      <c r="E5" s="20" t="s">
        <v>26</v>
      </c>
      <c r="F5" s="69">
        <v>1.0287086599999999</v>
      </c>
      <c r="G5" s="21" t="s">
        <v>27</v>
      </c>
      <c r="H5" s="22">
        <v>1.07</v>
      </c>
      <c r="I5" s="12" t="s">
        <v>78</v>
      </c>
      <c r="J5" s="13">
        <f>(F5*1000)/(8250*1.07)</f>
        <v>0.1165345409232512</v>
      </c>
      <c r="K5" s="2">
        <f t="shared" ref="K5:K16" si="0">+(J5/$J$5)*100</f>
        <v>100</v>
      </c>
      <c r="L5" s="69">
        <v>1.10944</v>
      </c>
      <c r="M5" s="9" t="s">
        <v>21</v>
      </c>
      <c r="N5" s="5">
        <f t="shared" ref="N5:N16" si="1">+(F5/L5)-1</f>
        <v>-7.2767648543409336E-2</v>
      </c>
      <c r="O5" s="6">
        <v>4</v>
      </c>
      <c r="R5" s="66"/>
    </row>
    <row r="6" spans="1:18" s="38" customFormat="1" ht="39.950000000000003" customHeight="1">
      <c r="A6" s="47">
        <v>2</v>
      </c>
      <c r="B6" s="50" t="s">
        <v>54</v>
      </c>
      <c r="C6" s="18" t="s">
        <v>30</v>
      </c>
      <c r="D6" s="19" t="s">
        <v>33</v>
      </c>
      <c r="E6" s="20" t="s">
        <v>26</v>
      </c>
      <c r="F6" s="68">
        <v>1.07491274</v>
      </c>
      <c r="G6" s="21" t="s">
        <v>32</v>
      </c>
      <c r="H6" s="22">
        <v>1.07</v>
      </c>
      <c r="I6" s="12" t="s">
        <v>76</v>
      </c>
      <c r="J6" s="13">
        <f>(F6*1000)/(8250*1.07)</f>
        <v>0.12176864797507787</v>
      </c>
      <c r="K6" s="2">
        <f>+(J6/$J$5)*100</f>
        <v>104.49146408469041</v>
      </c>
      <c r="L6" s="68">
        <v>1.172731</v>
      </c>
      <c r="M6" s="9" t="s">
        <v>22</v>
      </c>
      <c r="N6" s="7">
        <f>+(F6/L6)-1</f>
        <v>-8.3410654276215079E-2</v>
      </c>
      <c r="O6" s="6">
        <v>1</v>
      </c>
      <c r="R6" s="66">
        <f>0.986723*1.18</f>
        <v>1.1643331399999999</v>
      </c>
    </row>
    <row r="7" spans="1:18" s="38" customFormat="1" ht="39.950000000000003" customHeight="1">
      <c r="A7" s="48">
        <v>3</v>
      </c>
      <c r="B7" s="50" t="s">
        <v>54</v>
      </c>
      <c r="C7" s="18" t="s">
        <v>28</v>
      </c>
      <c r="D7" s="23" t="s">
        <v>29</v>
      </c>
      <c r="E7" s="24" t="s">
        <v>26</v>
      </c>
      <c r="F7" s="68">
        <v>1.0854189999999999</v>
      </c>
      <c r="G7" s="25" t="s">
        <v>32</v>
      </c>
      <c r="H7" s="22">
        <v>1.07</v>
      </c>
      <c r="I7" s="14" t="s">
        <v>74</v>
      </c>
      <c r="J7" s="13">
        <f>(F7*1000)/(8250*1.07)</f>
        <v>0.12295882186349474</v>
      </c>
      <c r="K7" s="2">
        <f t="shared" si="0"/>
        <v>105.51276976709809</v>
      </c>
      <c r="L7" s="69">
        <v>1.129699</v>
      </c>
      <c r="M7" s="9" t="s">
        <v>22</v>
      </c>
      <c r="N7" s="7">
        <f t="shared" si="1"/>
        <v>-3.9196281487369755E-2</v>
      </c>
      <c r="O7" s="6">
        <v>5</v>
      </c>
      <c r="R7" s="67">
        <f>(1.183992/1.128997)-1</f>
        <v>4.8711378329614696E-2</v>
      </c>
    </row>
    <row r="8" spans="1:18" s="38" customFormat="1" ht="39.950000000000003" customHeight="1">
      <c r="A8" s="48">
        <v>4</v>
      </c>
      <c r="B8" s="50" t="s">
        <v>54</v>
      </c>
      <c r="C8" s="18" t="s">
        <v>34</v>
      </c>
      <c r="D8" s="23" t="s">
        <v>35</v>
      </c>
      <c r="E8" s="24" t="s">
        <v>26</v>
      </c>
      <c r="F8" s="69">
        <v>1.0960547726000001</v>
      </c>
      <c r="G8" s="25" t="s">
        <v>32</v>
      </c>
      <c r="H8" s="22">
        <v>1.07</v>
      </c>
      <c r="I8" s="14" t="s">
        <v>75</v>
      </c>
      <c r="J8" s="13">
        <f>(F8*1000)/(8250*1.07)</f>
        <v>0.12416366724440668</v>
      </c>
      <c r="K8" s="2">
        <f t="shared" si="0"/>
        <v>106.54666527255637</v>
      </c>
      <c r="L8" s="68">
        <v>1.1932430000000001</v>
      </c>
      <c r="M8" s="10" t="s">
        <v>23</v>
      </c>
      <c r="N8" s="7">
        <f t="shared" si="1"/>
        <v>-8.1448814197946251E-2</v>
      </c>
      <c r="O8" s="6">
        <v>2</v>
      </c>
      <c r="R8" s="66">
        <f>1.003096*1.18</f>
        <v>1.1836532799999999</v>
      </c>
    </row>
    <row r="9" spans="1:18" s="38" customFormat="1" ht="39.950000000000003" customHeight="1">
      <c r="A9" s="47">
        <v>5</v>
      </c>
      <c r="B9" s="50" t="s">
        <v>54</v>
      </c>
      <c r="C9" s="18" t="s">
        <v>30</v>
      </c>
      <c r="D9" s="23" t="s">
        <v>31</v>
      </c>
      <c r="E9" s="24" t="s">
        <v>26</v>
      </c>
      <c r="F9" s="68">
        <v>1.1263666400000001</v>
      </c>
      <c r="G9" s="25" t="s">
        <v>32</v>
      </c>
      <c r="H9" s="22">
        <v>1.07</v>
      </c>
      <c r="I9" s="14" t="s">
        <v>77</v>
      </c>
      <c r="J9" s="13">
        <f>(F9*1000)/(8250*1.07)</f>
        <v>0.12759746700651375</v>
      </c>
      <c r="K9" s="2">
        <f t="shared" si="0"/>
        <v>109.49325924795852</v>
      </c>
      <c r="L9" s="68">
        <v>1.2231030000000001</v>
      </c>
      <c r="M9" s="10" t="s">
        <v>22</v>
      </c>
      <c r="N9" s="7">
        <f t="shared" si="1"/>
        <v>-7.9090935105220028E-2</v>
      </c>
      <c r="O9" s="6">
        <v>3</v>
      </c>
      <c r="R9" s="39"/>
    </row>
    <row r="10" spans="1:18" s="38" customFormat="1" ht="39.950000000000003" customHeight="1">
      <c r="A10" s="47">
        <v>6</v>
      </c>
      <c r="B10" s="26"/>
      <c r="C10" s="18" t="s">
        <v>24</v>
      </c>
      <c r="D10" s="19" t="s">
        <v>25</v>
      </c>
      <c r="E10" s="20" t="s">
        <v>26</v>
      </c>
      <c r="F10" s="69">
        <v>1.0287086599999999</v>
      </c>
      <c r="G10" s="21" t="s">
        <v>27</v>
      </c>
      <c r="H10" s="22">
        <v>0.93</v>
      </c>
      <c r="I10" s="12" t="s">
        <v>79</v>
      </c>
      <c r="J10" s="13">
        <f>(F10*1000)/(8250*0.93)</f>
        <v>0.13407737504072989</v>
      </c>
      <c r="K10" s="2">
        <f t="shared" si="0"/>
        <v>115.05376344086022</v>
      </c>
      <c r="L10" s="69">
        <v>1.10944</v>
      </c>
      <c r="M10" s="9" t="s">
        <v>21</v>
      </c>
      <c r="N10" s="5">
        <f t="shared" si="1"/>
        <v>-7.2767648543409336E-2</v>
      </c>
      <c r="O10" s="6">
        <v>4</v>
      </c>
    </row>
    <row r="11" spans="1:18" s="38" customFormat="1" ht="39.950000000000003" customHeight="1">
      <c r="A11" s="47">
        <v>7</v>
      </c>
      <c r="B11" s="26"/>
      <c r="C11" s="18" t="s">
        <v>30</v>
      </c>
      <c r="D11" s="29" t="s">
        <v>33</v>
      </c>
      <c r="E11" s="20" t="s">
        <v>26</v>
      </c>
      <c r="F11" s="68">
        <v>1.07491274</v>
      </c>
      <c r="G11" s="21" t="s">
        <v>32</v>
      </c>
      <c r="H11" s="22">
        <v>0.93</v>
      </c>
      <c r="I11" s="12" t="s">
        <v>80</v>
      </c>
      <c r="J11" s="13">
        <f>(F11*1000)/(8250*0.93)</f>
        <v>0.14009941218637992</v>
      </c>
      <c r="K11" s="2">
        <f>+(J11/$J$5)*100</f>
        <v>120.22136190389109</v>
      </c>
      <c r="L11" s="68">
        <v>1.172731</v>
      </c>
      <c r="M11" s="9" t="s">
        <v>22</v>
      </c>
      <c r="N11" s="7">
        <f>+(F11/L11)-1</f>
        <v>-8.3410654276215079E-2</v>
      </c>
      <c r="O11" s="6">
        <v>1</v>
      </c>
    </row>
    <row r="12" spans="1:18" s="38" customFormat="1" ht="39.950000000000003" customHeight="1">
      <c r="A12" s="47">
        <v>8</v>
      </c>
      <c r="B12" s="17"/>
      <c r="C12" s="27" t="s">
        <v>28</v>
      </c>
      <c r="D12" s="28" t="s">
        <v>29</v>
      </c>
      <c r="E12" s="24" t="s">
        <v>26</v>
      </c>
      <c r="F12" s="68">
        <v>1.0854189999999999</v>
      </c>
      <c r="G12" s="21" t="s">
        <v>27</v>
      </c>
      <c r="H12" s="22">
        <v>0.93</v>
      </c>
      <c r="I12" s="12" t="s">
        <v>81</v>
      </c>
      <c r="J12" s="13">
        <f>(F12*1000)/(8250*0.93)</f>
        <v>0.14146875203649395</v>
      </c>
      <c r="K12" s="2">
        <f t="shared" si="0"/>
        <v>121.3964125277365</v>
      </c>
      <c r="L12" s="69">
        <v>1.129699</v>
      </c>
      <c r="M12" s="9" t="s">
        <v>22</v>
      </c>
      <c r="N12" s="7">
        <f t="shared" si="1"/>
        <v>-3.9196281487369755E-2</v>
      </c>
      <c r="O12" s="6">
        <v>5</v>
      </c>
    </row>
    <row r="13" spans="1:18" s="38" customFormat="1" ht="39.950000000000003" customHeight="1">
      <c r="A13" s="48">
        <v>9</v>
      </c>
      <c r="B13" s="26"/>
      <c r="C13" s="18" t="s">
        <v>34</v>
      </c>
      <c r="D13" s="23" t="s">
        <v>35</v>
      </c>
      <c r="E13" s="24" t="s">
        <v>26</v>
      </c>
      <c r="F13" s="69">
        <v>1.0960547726000001</v>
      </c>
      <c r="G13" s="25" t="s">
        <v>32</v>
      </c>
      <c r="H13" s="30">
        <v>0.93</v>
      </c>
      <c r="I13" s="14" t="s">
        <v>82</v>
      </c>
      <c r="J13" s="13">
        <f>(F13*1000)/(8250*0.93)</f>
        <v>0.14285497199087652</v>
      </c>
      <c r="K13" s="2">
        <f t="shared" si="0"/>
        <v>122.58594821681217</v>
      </c>
      <c r="L13" s="68">
        <v>1.1932430000000001</v>
      </c>
      <c r="M13" s="10" t="s">
        <v>23</v>
      </c>
      <c r="N13" s="7">
        <f t="shared" si="1"/>
        <v>-8.1448814197946251E-2</v>
      </c>
      <c r="O13" s="6">
        <v>2</v>
      </c>
    </row>
    <row r="14" spans="1:18" s="38" customFormat="1" ht="39.950000000000003" customHeight="1">
      <c r="A14" s="47">
        <v>10</v>
      </c>
      <c r="B14" s="26"/>
      <c r="C14" s="18" t="s">
        <v>30</v>
      </c>
      <c r="D14" s="23" t="s">
        <v>31</v>
      </c>
      <c r="E14" s="24" t="s">
        <v>26</v>
      </c>
      <c r="F14" s="68">
        <v>1.1263666400000001</v>
      </c>
      <c r="G14" s="25" t="s">
        <v>32</v>
      </c>
      <c r="H14" s="22">
        <v>0.93</v>
      </c>
      <c r="I14" s="14" t="s">
        <v>83</v>
      </c>
      <c r="J14" s="13">
        <f>(F14*1000)/(8250*0.93)</f>
        <v>0.14680568784620399</v>
      </c>
      <c r="K14" s="2">
        <f t="shared" si="0"/>
        <v>125.97611547883399</v>
      </c>
      <c r="L14" s="68">
        <v>1.2231030000000001</v>
      </c>
      <c r="M14" s="10" t="s">
        <v>22</v>
      </c>
      <c r="N14" s="7">
        <f t="shared" si="1"/>
        <v>-7.9090935105220028E-2</v>
      </c>
      <c r="O14" s="6">
        <v>3</v>
      </c>
    </row>
    <row r="15" spans="1:18" s="38" customFormat="1" ht="39.950000000000003" customHeight="1">
      <c r="A15" s="48">
        <v>11</v>
      </c>
      <c r="B15" s="26"/>
      <c r="C15" s="31" t="s">
        <v>58</v>
      </c>
      <c r="D15" s="23" t="s">
        <v>36</v>
      </c>
      <c r="E15" s="32" t="s">
        <v>18</v>
      </c>
      <c r="F15" s="68">
        <v>0.58291999999999999</v>
      </c>
      <c r="G15" s="33" t="s">
        <v>10</v>
      </c>
      <c r="H15" s="22">
        <v>0.65</v>
      </c>
      <c r="I15" s="12" t="s">
        <v>62</v>
      </c>
      <c r="J15" s="15">
        <f>(F15*1000)/(4731*0.65)</f>
        <v>0.18955823293172688</v>
      </c>
      <c r="K15" s="3">
        <f t="shared" si="0"/>
        <v>162.66270191648033</v>
      </c>
      <c r="L15" s="69">
        <v>0.53925999999999996</v>
      </c>
      <c r="M15" s="11" t="s">
        <v>10</v>
      </c>
      <c r="N15" s="7">
        <f t="shared" si="1"/>
        <v>8.0962800875273633E-2</v>
      </c>
      <c r="O15" s="6">
        <v>10</v>
      </c>
    </row>
    <row r="16" spans="1:18" s="38" customFormat="1" ht="39.950000000000003" customHeight="1">
      <c r="A16" s="47">
        <v>12</v>
      </c>
      <c r="B16" s="26"/>
      <c r="C16" s="31" t="s">
        <v>57</v>
      </c>
      <c r="D16" s="23" t="s">
        <v>36</v>
      </c>
      <c r="E16" s="32" t="s">
        <v>17</v>
      </c>
      <c r="F16" s="69">
        <v>0.63855700000000004</v>
      </c>
      <c r="G16" s="33" t="s">
        <v>10</v>
      </c>
      <c r="H16" s="22">
        <v>0.65</v>
      </c>
      <c r="I16" s="12" t="s">
        <v>61</v>
      </c>
      <c r="J16" s="15">
        <f>(F16*1000)/(5046*0.65)</f>
        <v>0.19468794780328669</v>
      </c>
      <c r="K16" s="3">
        <f t="shared" si="0"/>
        <v>167.06458553906927</v>
      </c>
      <c r="L16" s="69">
        <v>0.59082599999999996</v>
      </c>
      <c r="M16" s="11" t="s">
        <v>10</v>
      </c>
      <c r="N16" s="7">
        <f t="shared" si="1"/>
        <v>8.0786898342320779E-2</v>
      </c>
      <c r="O16" s="6">
        <v>10</v>
      </c>
    </row>
    <row r="17" spans="1:17" s="38" customFormat="1" ht="39.950000000000003" customHeight="1">
      <c r="A17" s="47">
        <v>13</v>
      </c>
      <c r="B17" s="26"/>
      <c r="C17" s="34" t="s">
        <v>37</v>
      </c>
      <c r="D17" s="19" t="s">
        <v>38</v>
      </c>
      <c r="E17" s="20" t="s">
        <v>2</v>
      </c>
      <c r="F17" s="69">
        <v>0.96</v>
      </c>
      <c r="G17" s="21" t="s">
        <v>10</v>
      </c>
      <c r="H17" s="22">
        <v>0.65</v>
      </c>
      <c r="I17" s="12" t="s">
        <v>60</v>
      </c>
      <c r="J17" s="16">
        <f>(F17*1000)/(7000*0.65)</f>
        <v>0.21098901098901099</v>
      </c>
      <c r="K17" s="4">
        <f t="shared" ref="K17:K24" si="2">+(J17/$J$5)*100</f>
        <v>181.05276711731915</v>
      </c>
      <c r="L17" s="69">
        <v>0.96</v>
      </c>
      <c r="M17" s="10" t="s">
        <v>10</v>
      </c>
      <c r="N17" s="5">
        <f t="shared" ref="N17:N24" si="3">+(F17/L17)-1</f>
        <v>0</v>
      </c>
      <c r="O17" s="8">
        <v>6</v>
      </c>
    </row>
    <row r="18" spans="1:17" s="38" customFormat="1" ht="39.950000000000003" customHeight="1">
      <c r="A18" s="48">
        <v>14</v>
      </c>
      <c r="B18" s="26"/>
      <c r="C18" s="18" t="s">
        <v>39</v>
      </c>
      <c r="D18" s="35" t="s">
        <v>40</v>
      </c>
      <c r="E18" s="24" t="s">
        <v>4</v>
      </c>
      <c r="F18" s="68">
        <v>2.2999999999999998</v>
      </c>
      <c r="G18" s="25" t="s">
        <v>11</v>
      </c>
      <c r="H18" s="30">
        <v>0.8</v>
      </c>
      <c r="I18" s="14" t="s">
        <v>67</v>
      </c>
      <c r="J18" s="13">
        <f>(F18*1000)/(9875*0.8)</f>
        <v>0.29113924050632911</v>
      </c>
      <c r="K18" s="2">
        <f t="shared" si="2"/>
        <v>249.83085546977125</v>
      </c>
      <c r="L18" s="68">
        <v>1.89</v>
      </c>
      <c r="M18" s="10" t="s">
        <v>10</v>
      </c>
      <c r="N18" s="7">
        <f t="shared" si="3"/>
        <v>0.21693121693121697</v>
      </c>
      <c r="O18" s="6">
        <v>12</v>
      </c>
    </row>
    <row r="19" spans="1:17" s="38" customFormat="1" ht="39.950000000000003" customHeight="1">
      <c r="A19" s="47">
        <v>15</v>
      </c>
      <c r="B19" s="26"/>
      <c r="C19" s="18" t="s">
        <v>41</v>
      </c>
      <c r="D19" s="23" t="s">
        <v>42</v>
      </c>
      <c r="E19" s="24" t="s">
        <v>3</v>
      </c>
      <c r="F19" s="68">
        <v>0.41242699999999999</v>
      </c>
      <c r="G19" s="25" t="s">
        <v>12</v>
      </c>
      <c r="H19" s="30">
        <v>0.99</v>
      </c>
      <c r="I19" s="14" t="s">
        <v>65</v>
      </c>
      <c r="J19" s="16">
        <f>(F19*1000)/(860*0.99)</f>
        <v>0.48441038289875499</v>
      </c>
      <c r="K19" s="2">
        <f t="shared" si="2"/>
        <v>415.67965949064336</v>
      </c>
      <c r="L19" s="68">
        <v>0.40463500000000002</v>
      </c>
      <c r="M19" s="10" t="s">
        <v>12</v>
      </c>
      <c r="N19" s="7">
        <f t="shared" si="3"/>
        <v>1.9256861121751623E-2</v>
      </c>
      <c r="O19" s="6">
        <v>7</v>
      </c>
    </row>
    <row r="20" spans="1:17" s="38" customFormat="1" ht="39.950000000000003" customHeight="1">
      <c r="A20" s="47">
        <v>16</v>
      </c>
      <c r="B20" s="26"/>
      <c r="C20" s="18" t="s">
        <v>45</v>
      </c>
      <c r="D20" s="23" t="s">
        <v>42</v>
      </c>
      <c r="E20" s="24" t="s">
        <v>3</v>
      </c>
      <c r="F20" s="68">
        <v>0.41586299999999998</v>
      </c>
      <c r="G20" s="25" t="s">
        <v>12</v>
      </c>
      <c r="H20" s="30">
        <v>0.99</v>
      </c>
      <c r="I20" s="14" t="s">
        <v>64</v>
      </c>
      <c r="J20" s="16">
        <f>(F20*1000)/(860*0.99)</f>
        <v>0.48844608879492601</v>
      </c>
      <c r="K20" s="2">
        <f t="shared" si="2"/>
        <v>419.14275795415284</v>
      </c>
      <c r="L20" s="68">
        <v>0.40804299999999999</v>
      </c>
      <c r="M20" s="10" t="s">
        <v>12</v>
      </c>
      <c r="N20" s="7">
        <f t="shared" si="3"/>
        <v>1.9164646863198298E-2</v>
      </c>
      <c r="O20" s="6">
        <v>7</v>
      </c>
    </row>
    <row r="21" spans="1:17" s="38" customFormat="1" ht="39.950000000000003" customHeight="1">
      <c r="A21" s="48">
        <v>17</v>
      </c>
      <c r="B21" s="50" t="s">
        <v>54</v>
      </c>
      <c r="C21" s="36" t="s">
        <v>43</v>
      </c>
      <c r="D21" s="23" t="s">
        <v>44</v>
      </c>
      <c r="E21" s="24" t="s">
        <v>5</v>
      </c>
      <c r="F21" s="68">
        <v>5.7754750000000001</v>
      </c>
      <c r="G21" s="25" t="s">
        <v>10</v>
      </c>
      <c r="H21" s="30">
        <v>1.06</v>
      </c>
      <c r="I21" s="14" t="s">
        <v>68</v>
      </c>
      <c r="J21" s="13">
        <f>(F21*1000)/(11100*1.06)</f>
        <v>0.49086138024817272</v>
      </c>
      <c r="K21" s="2">
        <f t="shared" si="2"/>
        <v>421.21535500058343</v>
      </c>
      <c r="L21" s="68">
        <v>5.5098989999999999</v>
      </c>
      <c r="M21" s="10" t="s">
        <v>10</v>
      </c>
      <c r="N21" s="7">
        <f t="shared" si="3"/>
        <v>4.8199794587886258E-2</v>
      </c>
      <c r="O21" s="8">
        <v>8</v>
      </c>
    </row>
    <row r="22" spans="1:17" s="38" customFormat="1" ht="39.950000000000003" customHeight="1">
      <c r="A22" s="47">
        <v>18</v>
      </c>
      <c r="B22" s="63"/>
      <c r="C22" s="64" t="s">
        <v>43</v>
      </c>
      <c r="D22" s="19" t="s">
        <v>44</v>
      </c>
      <c r="E22" s="20" t="s">
        <v>5</v>
      </c>
      <c r="F22" s="68">
        <v>5.7754750000000001</v>
      </c>
      <c r="G22" s="21" t="s">
        <v>10</v>
      </c>
      <c r="H22" s="22">
        <v>0.92</v>
      </c>
      <c r="I22" s="12" t="s">
        <v>69</v>
      </c>
      <c r="J22" s="13">
        <f>(F22*1000)/(11100*0.92)</f>
        <v>0.56555767724245987</v>
      </c>
      <c r="K22" s="2">
        <f t="shared" si="2"/>
        <v>485.31334380502005</v>
      </c>
      <c r="L22" s="68">
        <v>5.5098989999999999</v>
      </c>
      <c r="M22" s="9" t="s">
        <v>10</v>
      </c>
      <c r="N22" s="5">
        <f t="shared" si="3"/>
        <v>4.8199794587886258E-2</v>
      </c>
      <c r="O22" s="8">
        <v>8</v>
      </c>
    </row>
    <row r="23" spans="1:17" s="38" customFormat="1" ht="39.950000000000003" customHeight="1">
      <c r="A23" s="48">
        <v>19</v>
      </c>
      <c r="B23" s="26"/>
      <c r="C23" s="18" t="s">
        <v>56</v>
      </c>
      <c r="D23" s="35" t="s">
        <v>40</v>
      </c>
      <c r="E23" s="24" t="s">
        <v>6</v>
      </c>
      <c r="F23" s="68">
        <v>4.9940828399999999</v>
      </c>
      <c r="G23" s="25" t="s">
        <v>10</v>
      </c>
      <c r="H23" s="30">
        <v>0.84</v>
      </c>
      <c r="I23" s="14" t="s">
        <v>66</v>
      </c>
      <c r="J23" s="16">
        <f>(F23*1000)/(10256*0.84)</f>
        <v>0.57969351738355257</v>
      </c>
      <c r="K23" s="4">
        <f t="shared" si="2"/>
        <v>497.44351570864683</v>
      </c>
      <c r="L23" s="68">
        <v>4.3431949999999997</v>
      </c>
      <c r="M23" s="10" t="s">
        <v>10</v>
      </c>
      <c r="N23" s="7">
        <f t="shared" si="3"/>
        <v>0.14986383065922682</v>
      </c>
      <c r="O23" s="65">
        <v>11</v>
      </c>
    </row>
    <row r="24" spans="1:17" s="38" customFormat="1" ht="39.950000000000003" customHeight="1" thickBot="1">
      <c r="A24" s="48">
        <v>20</v>
      </c>
      <c r="B24" s="51"/>
      <c r="C24" s="61" t="s">
        <v>46</v>
      </c>
      <c r="D24" s="62" t="s">
        <v>44</v>
      </c>
      <c r="E24" s="52" t="s">
        <v>7</v>
      </c>
      <c r="F24" s="70">
        <v>6.4583339999999998</v>
      </c>
      <c r="G24" s="53" t="s">
        <v>10</v>
      </c>
      <c r="H24" s="54">
        <v>0.9</v>
      </c>
      <c r="I24" s="55" t="s">
        <v>70</v>
      </c>
      <c r="J24" s="56">
        <f>(F24*1000)/(11000*0.9)</f>
        <v>0.65235696969696966</v>
      </c>
      <c r="K24" s="57">
        <f t="shared" si="2"/>
        <v>559.79709065538532</v>
      </c>
      <c r="L24" s="70">
        <v>6.0833339999999998</v>
      </c>
      <c r="M24" s="58" t="s">
        <v>10</v>
      </c>
      <c r="N24" s="59">
        <f t="shared" si="3"/>
        <v>6.1643828860950212E-2</v>
      </c>
      <c r="O24" s="60">
        <v>9</v>
      </c>
    </row>
    <row r="25" spans="1:17" s="44" customFormat="1" ht="16.5" customHeight="1">
      <c r="A25" s="152" t="s">
        <v>53</v>
      </c>
      <c r="B25" s="153"/>
      <c r="C25" s="153"/>
      <c r="D25" s="154"/>
      <c r="E25" s="144" t="s">
        <v>1</v>
      </c>
      <c r="F25" s="145"/>
      <c r="G25" s="145"/>
      <c r="H25" s="145"/>
      <c r="I25" s="145"/>
      <c r="J25" s="145"/>
      <c r="K25" s="145"/>
      <c r="L25" s="145"/>
      <c r="M25" s="146"/>
      <c r="N25" s="116" t="s">
        <v>59</v>
      </c>
      <c r="O25" s="117"/>
    </row>
    <row r="26" spans="1:17" s="44" customFormat="1" ht="17.25" customHeight="1">
      <c r="A26" s="88" t="s">
        <v>0</v>
      </c>
      <c r="B26" s="89"/>
      <c r="C26" s="89"/>
      <c r="D26" s="90"/>
      <c r="E26" s="141" t="s">
        <v>85</v>
      </c>
      <c r="F26" s="142"/>
      <c r="G26" s="142"/>
      <c r="H26" s="142"/>
      <c r="I26" s="143"/>
      <c r="J26" s="141" t="s">
        <v>86</v>
      </c>
      <c r="K26" s="142"/>
      <c r="L26" s="142"/>
      <c r="M26" s="143"/>
      <c r="N26" s="118"/>
      <c r="O26" s="119"/>
    </row>
    <row r="27" spans="1:17" s="44" customFormat="1" ht="23.25" customHeight="1">
      <c r="A27" s="132" t="s">
        <v>55</v>
      </c>
      <c r="B27" s="133"/>
      <c r="C27" s="133"/>
      <c r="D27" s="134"/>
      <c r="E27" s="122">
        <v>3.1084000000000001</v>
      </c>
      <c r="F27" s="123"/>
      <c r="G27" s="123"/>
      <c r="H27" s="128" t="s">
        <v>14</v>
      </c>
      <c r="I27" s="129"/>
      <c r="J27" s="130">
        <v>2.8127</v>
      </c>
      <c r="K27" s="131"/>
      <c r="L27" s="128" t="s">
        <v>14</v>
      </c>
      <c r="M27" s="129"/>
      <c r="N27" s="120">
        <f>+(E27/J27)-1</f>
        <v>0.10513030184520211</v>
      </c>
      <c r="O27" s="121"/>
    </row>
    <row r="28" spans="1:17" s="44" customFormat="1" ht="23.25" customHeight="1" thickBot="1">
      <c r="A28" s="107" t="s">
        <v>15</v>
      </c>
      <c r="B28" s="108"/>
      <c r="C28" s="108"/>
      <c r="D28" s="109"/>
      <c r="E28" s="126">
        <v>3.4171</v>
      </c>
      <c r="F28" s="127"/>
      <c r="G28" s="127"/>
      <c r="H28" s="124" t="s">
        <v>14</v>
      </c>
      <c r="I28" s="125"/>
      <c r="J28" s="105">
        <v>3.1</v>
      </c>
      <c r="K28" s="106"/>
      <c r="L28" s="124" t="s">
        <v>14</v>
      </c>
      <c r="M28" s="125"/>
      <c r="N28" s="114">
        <f>+(E28/J28)-1</f>
        <v>0.10229032258064508</v>
      </c>
      <c r="O28" s="115"/>
    </row>
    <row r="29" spans="1:17" s="44" customFormat="1" ht="50.25" customHeight="1">
      <c r="A29" s="71" t="s">
        <v>16</v>
      </c>
      <c r="B29" s="72"/>
      <c r="C29" s="72"/>
      <c r="D29" s="72"/>
      <c r="E29" s="72"/>
      <c r="F29" s="72"/>
      <c r="G29" s="72"/>
      <c r="H29" s="72"/>
      <c r="I29" s="72"/>
      <c r="J29" s="72"/>
      <c r="K29" s="72"/>
      <c r="L29" s="72"/>
      <c r="M29" s="72"/>
      <c r="N29" s="72"/>
      <c r="O29" s="73"/>
    </row>
    <row r="30" spans="1:17" s="44" customFormat="1" ht="16.5" customHeight="1">
      <c r="A30" s="95" t="s">
        <v>47</v>
      </c>
      <c r="B30" s="96"/>
      <c r="C30" s="97"/>
      <c r="D30" s="97"/>
      <c r="E30" s="97"/>
      <c r="F30" s="97"/>
      <c r="G30" s="97"/>
      <c r="H30" s="97"/>
      <c r="I30" s="97"/>
      <c r="J30" s="97"/>
      <c r="K30" s="97"/>
      <c r="L30" s="97"/>
      <c r="M30" s="97"/>
      <c r="N30" s="97"/>
      <c r="O30" s="98"/>
      <c r="P30" s="45"/>
      <c r="Q30" s="45"/>
    </row>
    <row r="31" spans="1:17" s="44" customFormat="1" ht="69.75" customHeight="1">
      <c r="A31" s="95" t="s">
        <v>48</v>
      </c>
      <c r="B31" s="135"/>
      <c r="C31" s="136"/>
      <c r="D31" s="136"/>
      <c r="E31" s="136"/>
      <c r="F31" s="136"/>
      <c r="G31" s="136"/>
      <c r="H31" s="136"/>
      <c r="I31" s="136"/>
      <c r="J31" s="136"/>
      <c r="K31" s="136"/>
      <c r="L31" s="136"/>
      <c r="M31" s="136"/>
      <c r="N31" s="136"/>
      <c r="O31" s="137"/>
      <c r="P31" s="45"/>
      <c r="Q31" s="45"/>
    </row>
    <row r="32" spans="1:17" s="46" customFormat="1" ht="31.5" customHeight="1">
      <c r="A32" s="95" t="s">
        <v>49</v>
      </c>
      <c r="B32" s="96"/>
      <c r="C32" s="97"/>
      <c r="D32" s="97"/>
      <c r="E32" s="97"/>
      <c r="F32" s="97"/>
      <c r="G32" s="97"/>
      <c r="H32" s="97"/>
      <c r="I32" s="97"/>
      <c r="J32" s="97"/>
      <c r="K32" s="97"/>
      <c r="L32" s="97"/>
      <c r="M32" s="97"/>
      <c r="N32" s="97"/>
      <c r="O32" s="98"/>
      <c r="P32" s="99"/>
      <c r="Q32" s="99"/>
    </row>
    <row r="33" spans="1:17" s="44" customFormat="1" ht="64.5" customHeight="1">
      <c r="A33" s="95" t="s">
        <v>88</v>
      </c>
      <c r="B33" s="96"/>
      <c r="C33" s="97"/>
      <c r="D33" s="97"/>
      <c r="E33" s="97"/>
      <c r="F33" s="97"/>
      <c r="G33" s="97"/>
      <c r="H33" s="97"/>
      <c r="I33" s="97"/>
      <c r="J33" s="97"/>
      <c r="K33" s="97"/>
      <c r="L33" s="97"/>
      <c r="M33" s="97"/>
      <c r="N33" s="97"/>
      <c r="O33" s="98"/>
      <c r="P33" s="99" t="s">
        <v>63</v>
      </c>
      <c r="Q33" s="99"/>
    </row>
    <row r="34" spans="1:17" s="44" customFormat="1" ht="29.25" customHeight="1">
      <c r="A34" s="95" t="s">
        <v>89</v>
      </c>
      <c r="B34" s="96"/>
      <c r="C34" s="97"/>
      <c r="D34" s="97"/>
      <c r="E34" s="97"/>
      <c r="F34" s="97"/>
      <c r="G34" s="97"/>
      <c r="H34" s="97"/>
      <c r="I34" s="97"/>
      <c r="J34" s="97"/>
      <c r="K34" s="97"/>
      <c r="L34" s="97"/>
      <c r="M34" s="97"/>
      <c r="N34" s="97"/>
      <c r="O34" s="98"/>
      <c r="P34" s="99"/>
      <c r="Q34" s="99"/>
    </row>
    <row r="35" spans="1:17" s="44" customFormat="1" ht="59.25" customHeight="1">
      <c r="A35" s="95" t="s">
        <v>90</v>
      </c>
      <c r="B35" s="96"/>
      <c r="C35" s="97"/>
      <c r="D35" s="97"/>
      <c r="E35" s="97"/>
      <c r="F35" s="97"/>
      <c r="G35" s="97"/>
      <c r="H35" s="97"/>
      <c r="I35" s="97"/>
      <c r="J35" s="97"/>
      <c r="K35" s="97"/>
      <c r="L35" s="97"/>
      <c r="M35" s="97"/>
      <c r="N35" s="97"/>
      <c r="O35" s="98"/>
      <c r="P35" s="99"/>
      <c r="Q35" s="99"/>
    </row>
    <row r="36" spans="1:17" s="44" customFormat="1" ht="45.75" customHeight="1">
      <c r="A36" s="100" t="s">
        <v>91</v>
      </c>
      <c r="B36" s="101"/>
      <c r="C36" s="102"/>
      <c r="D36" s="102"/>
      <c r="E36" s="102"/>
      <c r="F36" s="102"/>
      <c r="G36" s="102"/>
      <c r="H36" s="102"/>
      <c r="I36" s="102"/>
      <c r="J36" s="102"/>
      <c r="K36" s="102"/>
      <c r="L36" s="102"/>
      <c r="M36" s="102"/>
      <c r="N36" s="102"/>
      <c r="O36" s="103"/>
      <c r="P36" s="99"/>
      <c r="Q36" s="99"/>
    </row>
    <row r="37" spans="1:17" s="44" customFormat="1" ht="45" customHeight="1">
      <c r="A37" s="104" t="s">
        <v>92</v>
      </c>
      <c r="B37" s="101"/>
      <c r="C37" s="102"/>
      <c r="D37" s="102"/>
      <c r="E37" s="102"/>
      <c r="F37" s="102"/>
      <c r="G37" s="102"/>
      <c r="H37" s="102"/>
      <c r="I37" s="102"/>
      <c r="J37" s="102"/>
      <c r="K37" s="102"/>
      <c r="L37" s="102"/>
      <c r="M37" s="102"/>
      <c r="N37" s="102"/>
      <c r="O37" s="103"/>
      <c r="P37" s="99"/>
      <c r="Q37" s="99"/>
    </row>
    <row r="38" spans="1:17" s="44" customFormat="1" ht="16.5">
      <c r="A38" s="95" t="s">
        <v>93</v>
      </c>
      <c r="B38" s="96"/>
      <c r="C38" s="97"/>
      <c r="D38" s="97"/>
      <c r="E38" s="97"/>
      <c r="F38" s="97"/>
      <c r="G38" s="97"/>
      <c r="H38" s="97"/>
      <c r="I38" s="97"/>
      <c r="J38" s="97"/>
      <c r="K38" s="97"/>
      <c r="L38" s="97"/>
      <c r="M38" s="97"/>
      <c r="N38" s="97"/>
      <c r="O38" s="98"/>
      <c r="P38" s="99"/>
      <c r="Q38" s="99"/>
    </row>
    <row r="39" spans="1:17">
      <c r="F39" s="37"/>
      <c r="G39" s="37"/>
      <c r="J39" s="37"/>
      <c r="K39" s="37"/>
    </row>
  </sheetData>
  <mergeCells count="47">
    <mergeCell ref="A31:O31"/>
    <mergeCell ref="A1:O1"/>
    <mergeCell ref="E26:I26"/>
    <mergeCell ref="J26:M26"/>
    <mergeCell ref="E25:M25"/>
    <mergeCell ref="K3:K4"/>
    <mergeCell ref="F3:G4"/>
    <mergeCell ref="A2:O2"/>
    <mergeCell ref="A25:D25"/>
    <mergeCell ref="A30:O30"/>
    <mergeCell ref="J28:K28"/>
    <mergeCell ref="A28:D28"/>
    <mergeCell ref="L3:M4"/>
    <mergeCell ref="N28:O28"/>
    <mergeCell ref="N25:O26"/>
    <mergeCell ref="N27:O27"/>
    <mergeCell ref="E27:G27"/>
    <mergeCell ref="L28:M28"/>
    <mergeCell ref="E28:G28"/>
    <mergeCell ref="H27:I27"/>
    <mergeCell ref="J27:K27"/>
    <mergeCell ref="L27:M27"/>
    <mergeCell ref="A27:D27"/>
    <mergeCell ref="H28:I28"/>
    <mergeCell ref="P32:Q32"/>
    <mergeCell ref="A37:O37"/>
    <mergeCell ref="A35:O35"/>
    <mergeCell ref="P35:Q35"/>
    <mergeCell ref="A33:O33"/>
    <mergeCell ref="P34:Q34"/>
    <mergeCell ref="A34:O34"/>
    <mergeCell ref="A32:O32"/>
    <mergeCell ref="P33:Q33"/>
    <mergeCell ref="A38:O38"/>
    <mergeCell ref="P38:Q38"/>
    <mergeCell ref="P37:Q37"/>
    <mergeCell ref="P36:Q36"/>
    <mergeCell ref="A36:O36"/>
    <mergeCell ref="A29:O29"/>
    <mergeCell ref="E3:E4"/>
    <mergeCell ref="A3:A4"/>
    <mergeCell ref="N3:O3"/>
    <mergeCell ref="I3:J4"/>
    <mergeCell ref="B3:C4"/>
    <mergeCell ref="A26:D26"/>
    <mergeCell ref="H3:H4"/>
    <mergeCell ref="D3:D4"/>
  </mergeCells>
  <phoneticPr fontId="0" type="noConversion"/>
  <printOptions horizontalCentered="1" verticalCentered="1"/>
  <pageMargins left="0" right="0" top="0" bottom="0" header="0" footer="0"/>
  <pageSetup paperSize="9" scale="49" orientation="portrait" horizontalDpi="1200" verticalDpi="1200" r:id="rId1"/>
  <headerFooter alignWithMargins="0">
    <oddFooter>&amp;L&amp;8Dok. No: TB.Yİ.04&amp;C&amp;8Rev. No: 1&amp;R&amp;8Rev. Tarihi: 08.06.2007</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KONUT</vt:lpstr>
      <vt:lpstr>KONUT!Yazdırma_Alanı</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TEKNiK YAYINCILIK</dc:creator>
  <cp:lastModifiedBy>Muhittin Tekman</cp:lastModifiedBy>
  <cp:lastPrinted>2016-11-01T14:24:37Z</cp:lastPrinted>
  <dcterms:created xsi:type="dcterms:W3CDTF">1997-07-24T11:06:41Z</dcterms:created>
  <dcterms:modified xsi:type="dcterms:W3CDTF">2016-11-01T14:24:47Z</dcterms:modified>
</cp:coreProperties>
</file>