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ANAYİ" sheetId="1" r:id="rId1"/>
  </sheets>
  <definedNames>
    <definedName name="_xlnm.Print_Area" localSheetId="0">SANAYİ!$A$1:$N$54</definedName>
  </definedNames>
  <calcPr calcId="145621"/>
</workbook>
</file>

<file path=xl/calcChain.xml><?xml version="1.0" encoding="utf-8"?>
<calcChain xmlns="http://schemas.openxmlformats.org/spreadsheetml/2006/main">
  <c r="M41" i="1" l="1"/>
  <c r="M42" i="1"/>
  <c r="M24" i="1"/>
  <c r="Q24" i="1"/>
  <c r="I28" i="1"/>
  <c r="J28" i="1"/>
  <c r="I24" i="1"/>
  <c r="J24" i="1" s="1"/>
  <c r="I17" i="1"/>
  <c r="J17" i="1"/>
  <c r="M19" i="1"/>
  <c r="I19" i="1"/>
  <c r="J19" i="1"/>
  <c r="M10" i="1"/>
  <c r="I10" i="1"/>
  <c r="J10" i="1" s="1"/>
  <c r="M12" i="1"/>
  <c r="I12" i="1"/>
  <c r="J12" i="1" s="1"/>
  <c r="M26" i="1"/>
  <c r="I26" i="1"/>
  <c r="J26" i="1"/>
  <c r="M7" i="1"/>
  <c r="I7" i="1"/>
  <c r="J7" i="1" s="1"/>
  <c r="M14" i="1"/>
  <c r="I14" i="1"/>
  <c r="J14" i="1" s="1"/>
  <c r="M9" i="1"/>
  <c r="I9" i="1"/>
  <c r="J9" i="1"/>
  <c r="M27" i="1"/>
  <c r="I27" i="1"/>
  <c r="J27" i="1"/>
  <c r="M15" i="1"/>
  <c r="I15" i="1"/>
  <c r="J15" i="1" s="1"/>
  <c r="M20" i="1"/>
  <c r="I20" i="1"/>
  <c r="J20" i="1"/>
  <c r="M22" i="1"/>
  <c r="I22" i="1"/>
  <c r="J22" i="1"/>
  <c r="I38" i="1"/>
  <c r="J38" i="1"/>
  <c r="I37" i="1"/>
  <c r="I36" i="1"/>
  <c r="J36" i="1"/>
  <c r="I35" i="1"/>
  <c r="J35" i="1"/>
  <c r="I34" i="1"/>
  <c r="J34" i="1"/>
  <c r="I33" i="1"/>
  <c r="J33" i="1"/>
  <c r="I31" i="1"/>
  <c r="I32" i="1"/>
  <c r="J32" i="1"/>
  <c r="I30" i="1"/>
  <c r="I29" i="1"/>
  <c r="J29" i="1"/>
  <c r="I21" i="1"/>
  <c r="J21" i="1" s="1"/>
  <c r="I23" i="1"/>
  <c r="J23" i="1"/>
  <c r="I18" i="1"/>
  <c r="J18" i="1" s="1"/>
  <c r="I25" i="1"/>
  <c r="J25" i="1" s="1"/>
  <c r="I13" i="1"/>
  <c r="J13" i="1" s="1"/>
  <c r="I11" i="1"/>
  <c r="J11" i="1" s="1"/>
  <c r="I8" i="1"/>
  <c r="J8" i="1"/>
  <c r="I16" i="1"/>
  <c r="J16" i="1"/>
  <c r="I5" i="1"/>
  <c r="J5" i="1"/>
  <c r="I6" i="1"/>
  <c r="J6" i="1"/>
  <c r="M23" i="1"/>
  <c r="M11" i="1"/>
  <c r="M17" i="1"/>
  <c r="M38" i="1"/>
  <c r="M37" i="1"/>
  <c r="M36" i="1"/>
  <c r="M35" i="1"/>
  <c r="M33" i="1"/>
  <c r="M34" i="1"/>
  <c r="M31" i="1"/>
  <c r="M32" i="1"/>
  <c r="M29" i="1"/>
  <c r="M30" i="1"/>
  <c r="M28" i="1"/>
  <c r="M18" i="1"/>
  <c r="M25" i="1"/>
  <c r="M13" i="1"/>
  <c r="M21" i="1"/>
  <c r="M8" i="1"/>
  <c r="M16" i="1"/>
  <c r="M5" i="1"/>
  <c r="M6" i="1"/>
  <c r="J37" i="1"/>
  <c r="J30" i="1"/>
  <c r="J31" i="1"/>
</calcChain>
</file>

<file path=xl/sharedStrings.xml><?xml version="1.0" encoding="utf-8"?>
<sst xmlns="http://schemas.openxmlformats.org/spreadsheetml/2006/main" count="246" uniqueCount="133">
  <si>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</si>
  <si>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</si>
  <si>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</si>
  <si>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</si>
  <si>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</si>
  <si>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</si>
  <si>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</si>
  <si>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</si>
  <si>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</si>
  <si>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</si>
  <si>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</si>
  <si>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</si>
  <si>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</si>
  <si>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</si>
  <si>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</si>
  <si>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</si>
  <si>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</si>
  <si>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</si>
  <si>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</si>
  <si>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</si>
  <si>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</si>
  <si>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</si>
  <si>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</si>
  <si>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</si>
  <si>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</si>
  <si>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</si>
  <si>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</si>
  <si>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</si>
  <si>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</si>
  <si>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</si>
  <si>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</si>
  <si>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</si>
  <si>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</si>
  <si>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</si>
  <si>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</si>
  <si>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</si>
  <si>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</si>
  <si>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</si>
  <si>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</si>
  <si>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</si>
  <si>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</si>
  <si>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</si>
  <si>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Kocaeli
</t>
    </r>
    <r>
      <rPr>
        <b/>
        <sz val="12"/>
        <rFont val="Arial"/>
        <family val="2"/>
      </rPr>
      <t>İZGAZ GDF SUEZ</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</si>
  <si>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</si>
  <si>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</si>
  <si>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</si>
  <si>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</si>
  <si>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</si>
  <si>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</si>
  <si>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</si>
  <si>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</si>
  <si>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</si>
  <si>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</si>
  <si>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</si>
  <si>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</si>
  <si>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</si>
  <si>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300.001 - 100.000.000</t>
    </r>
    <r>
      <rPr>
        <sz val="12"/>
        <rFont val="Arial"/>
        <family val="2"/>
      </rPr>
      <t xml:space="preserve"> m</t>
    </r>
    <r>
      <rPr>
        <vertAlign val="superscript"/>
        <sz val="12"/>
        <rFont val="Arial"/>
        <family val="2"/>
        <charset val="162"/>
      </rPr>
      <t>3</t>
    </r>
    <r>
      <rPr>
        <sz val="12"/>
        <rFont val="Arial"/>
        <family val="2"/>
      </rPr>
      <t>/yıl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</si>
  <si>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</si>
  <si>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</si>
  <si>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</si>
  <si>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</si>
  <si>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</si>
  <si>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Ortalama 
İşletme 
Verim 
Değeri</t>
  </si>
  <si>
    <t>En Ucuz
Yakıta Göre 
Yakıt Maliyeti 
İndeksi</t>
  </si>
  <si>
    <r>
      <t>SANAYİDE</t>
    </r>
    <r>
      <rPr>
        <sz val="22"/>
        <rFont val="Arial"/>
        <family val="2"/>
        <charset val="162"/>
      </rPr>
      <t xml:space="preserve"> </t>
    </r>
    <r>
      <rPr>
        <sz val="16"/>
        <rFont val="Arial"/>
        <family val="2"/>
      </rPr>
      <t xml:space="preserve">1000 kcal ısı ihtiyacı için gerekli olan </t>
    </r>
    <r>
      <rPr>
        <b/>
        <sz val="16"/>
        <rFont val="Arial"/>
        <family val="2"/>
        <charset val="162"/>
      </rPr>
      <t>ÇEŞİTLİ YAKITLAR</t>
    </r>
    <r>
      <rPr>
        <sz val="16"/>
        <rFont val="Arial"/>
        <family val="2"/>
      </rPr>
      <t xml:space="preserve"> için </t>
    </r>
    <r>
      <rPr>
        <b/>
        <sz val="16"/>
        <rFont val="Arial"/>
        <family val="2"/>
        <charset val="162"/>
      </rPr>
      <t>MALİYET KARŞILAŞTIRMA</t>
    </r>
    <r>
      <rPr>
        <sz val="16"/>
        <rFont val="Arial"/>
        <family val="2"/>
      </rPr>
      <t xml:space="preserve"> TABLOSU</t>
    </r>
  </si>
  <si>
    <t>ABD Doları</t>
  </si>
  <si>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</si>
  <si>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t>100.000.001</t>
    </r>
    <r>
      <rPr>
        <sz val="12"/>
        <rFont val="Arial"/>
        <family val="2"/>
      </rPr>
      <t xml:space="preserve"> m</t>
    </r>
    <r>
      <rPr>
        <vertAlign val="superscript"/>
        <sz val="12"/>
        <rFont val="Arial"/>
        <family val="2"/>
        <charset val="162"/>
      </rPr>
      <t>3</t>
    </r>
    <r>
      <rPr>
        <sz val="12"/>
        <rFont val="Arial"/>
        <family val="2"/>
      </rPr>
      <t>/yıl ve üstünde
Doğalgaz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</si>
  <si>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</si>
  <si>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</si>
  <si>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</si>
  <si>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</si>
  <si>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Eskişehir
</t>
    </r>
    <r>
      <rPr>
        <b/>
        <sz val="8"/>
        <rFont val="Arial"/>
        <family val="2"/>
      </rPr>
      <t>ESGAZ</t>
    </r>
  </si>
  <si>
    <r>
      <t xml:space="preserve">Bursa
</t>
    </r>
    <r>
      <rPr>
        <b/>
        <sz val="8"/>
        <rFont val="Arial"/>
        <family val="2"/>
      </rPr>
      <t>BURSAGAZ</t>
    </r>
  </si>
  <si>
    <r>
      <t xml:space="preserve">İstanbul
</t>
    </r>
    <r>
      <rPr>
        <b/>
        <sz val="8"/>
        <rFont val="Arial"/>
        <family val="2"/>
      </rPr>
      <t>İGDAŞ</t>
    </r>
  </si>
  <si>
    <r>
      <t xml:space="preserve">Kocaeli
</t>
    </r>
    <r>
      <rPr>
        <b/>
        <sz val="8"/>
        <rFont val="Arial"/>
        <family val="2"/>
      </rPr>
      <t>İZGAZ
 GDF SUEZ</t>
    </r>
  </si>
  <si>
    <r>
      <t xml:space="preserve">Ankara
</t>
    </r>
    <r>
      <rPr>
        <b/>
        <sz val="8"/>
        <rFont val="Arial"/>
        <family val="2"/>
      </rPr>
      <t>BAŞKENT
GAZ</t>
    </r>
  </si>
  <si>
    <r>
      <t xml:space="preserve">Birim Fiyat 
</t>
    </r>
    <r>
      <rPr>
        <b/>
        <sz val="11"/>
        <rFont val="Arial"/>
        <family val="2"/>
        <charset val="162"/>
      </rPr>
      <t>Değişimi</t>
    </r>
  </si>
  <si>
    <t>Değişim Sıralaması</t>
  </si>
  <si>
    <r>
      <t xml:space="preserve">İzmit
</t>
    </r>
    <r>
      <rPr>
        <b/>
        <sz val="12"/>
        <rFont val="Arial"/>
        <family val="2"/>
      </rPr>
      <t>İZGAZ HDF SUEZ</t>
    </r>
  </si>
  <si>
    <r>
      <t xml:space="preserve">İzmit
</t>
    </r>
    <r>
      <rPr>
        <b/>
        <sz val="8"/>
        <rFont val="Arial"/>
        <family val="2"/>
      </rPr>
      <t>İZGAZ HDF SUEZ</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</si>
  <si>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</si>
  <si>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</si>
  <si>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</si>
  <si>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0,728814 x 1000
7.000 x 0,65</t>
  </si>
  <si>
    <t>0,315750 x 1000
4.724 x 0,65</t>
  </si>
  <si>
    <t>0,494000 x 1000
4.932 x 0.65</t>
  </si>
  <si>
    <r>
      <t>0,298906 x 1000</t>
    </r>
    <r>
      <rPr>
        <vertAlign val="superscript"/>
        <sz val="11"/>
        <rFont val="Arial"/>
        <family val="2"/>
      </rPr>
      <t xml:space="preserve">
</t>
    </r>
    <r>
      <rPr>
        <sz val="11"/>
        <rFont val="Arial"/>
        <family val="2"/>
      </rPr>
      <t>860 x 0,99</t>
    </r>
  </si>
  <si>
    <t>0,723624 x 1000
8250 x 0,93</t>
  </si>
  <si>
    <r>
      <t>0,727145 x 1000</t>
    </r>
    <r>
      <rPr>
        <vertAlign val="superscript"/>
        <sz val="11"/>
        <rFont val="Arial"/>
        <family val="2"/>
      </rPr>
      <t xml:space="preserve">
</t>
    </r>
    <r>
      <rPr>
        <sz val="11"/>
        <rFont val="Arial"/>
        <family val="2"/>
      </rPr>
      <t xml:space="preserve">8.250 x 0,93 </t>
    </r>
  </si>
  <si>
    <t>0,786615 x 1000
8250 x 0,93</t>
  </si>
  <si>
    <t>1,516949 x 1000
9,562 x 0,80</t>
  </si>
  <si>
    <r>
      <t>4,232274 x 1000</t>
    </r>
    <r>
      <rPr>
        <vertAlign val="superscript"/>
        <sz val="11"/>
        <rFont val="Arial"/>
        <family val="2"/>
      </rPr>
      <t xml:space="preserve">
</t>
    </r>
    <r>
      <rPr>
        <sz val="11"/>
        <rFont val="Arial"/>
        <family val="2"/>
      </rPr>
      <t>10,256 x 0,84</t>
    </r>
  </si>
  <si>
    <r>
      <t>4,014291 x 1000</t>
    </r>
    <r>
      <rPr>
        <vertAlign val="superscript"/>
        <sz val="11"/>
        <rFont val="Arial"/>
        <family val="2"/>
      </rPr>
      <t xml:space="preserve">
</t>
    </r>
    <r>
      <rPr>
        <sz val="11"/>
        <rFont val="Arial"/>
        <family val="2"/>
      </rPr>
      <t>11,000 x 0,92</t>
    </r>
  </si>
  <si>
    <r>
      <t>4,415720x 1000</t>
    </r>
    <r>
      <rPr>
        <vertAlign val="superscript"/>
        <sz val="11"/>
        <rFont val="Arial"/>
        <family val="2"/>
      </rPr>
      <t xml:space="preserve">
</t>
    </r>
    <r>
      <rPr>
        <sz val="11"/>
        <rFont val="Arial"/>
        <family val="2"/>
      </rPr>
      <t>11,000 x 0,92</t>
    </r>
  </si>
  <si>
    <r>
      <t>4,726945x 1000</t>
    </r>
    <r>
      <rPr>
        <vertAlign val="superscript"/>
        <sz val="11"/>
        <rFont val="Arial"/>
        <family val="2"/>
      </rPr>
      <t xml:space="preserve">
</t>
    </r>
    <r>
      <rPr>
        <sz val="11"/>
        <rFont val="Arial"/>
        <family val="2"/>
      </rPr>
      <t>11,100 x 0,92</t>
    </r>
  </si>
  <si>
    <r>
      <t>5,433145 x 1000</t>
    </r>
    <r>
      <rPr>
        <vertAlign val="superscript"/>
        <sz val="11"/>
        <rFont val="Arial"/>
        <family val="2"/>
      </rPr>
      <t xml:space="preserve">
</t>
    </r>
    <r>
      <rPr>
        <sz val="11"/>
        <rFont val="Arial"/>
        <family val="2"/>
      </rPr>
      <t>11,000 x 0,90</t>
    </r>
  </si>
  <si>
    <r>
      <t xml:space="preserve">( 01 Kasım 2016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</si>
  <si>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01 Kasım 2016
</t>
    </r>
    <r>
      <rPr>
        <sz val="14"/>
        <rFont val="Arial"/>
        <family val="2"/>
        <charset val="162"/>
      </rPr>
      <t>Tarihindeki
Birim Fiyat</t>
    </r>
  </si>
  <si>
    <r>
      <t>01 Kasım 2016</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</si>
  <si>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 xml:space="preserve">0,757289 x 1000
8250 x 0,93 </t>
  </si>
  <si>
    <t xml:space="preserve">0,773248 x 1000
8250 x 0,93 </t>
  </si>
  <si>
    <t xml:space="preserve">0,832718 x 1000
8250 x 0,93 </t>
  </si>
  <si>
    <t xml:space="preserve">0,919847 x 1000
8250 x 0,93 </t>
  </si>
  <si>
    <t xml:space="preserve">0,745048 x 1000
8250 x 0,93 </t>
  </si>
  <si>
    <t xml:space="preserve">0,755644 x 1000
8250 x 0,93 </t>
  </si>
  <si>
    <t xml:space="preserve">0,768194 x 1000
8250 x 0,93 </t>
  </si>
  <si>
    <t xml:space="preserve">0,771988 x 1000
8250 x 0,93 </t>
  </si>
  <si>
    <t xml:space="preserve">0,827664 x 1000
8250 x 0,93 </t>
  </si>
  <si>
    <t xml:space="preserve">0,871787 x 1000
8250 x 0,93 </t>
  </si>
  <si>
    <t xml:space="preserve">0,760891 x 1000
8250 x 0,93 </t>
  </si>
  <si>
    <t xml:space="preserve">0,868390 x 1000
8250 x 0,93 </t>
  </si>
  <si>
    <t xml:space="preserve">0,928860 x 1000
8250 x 0,93 </t>
  </si>
  <si>
    <t xml:space="preserve">0,766173 x 1000
8250 x 0,93 </t>
  </si>
  <si>
    <t xml:space="preserve">0,825625 x 1000
8250 x 0,93 </t>
  </si>
  <si>
    <t xml:space="preserve">0,910943 x 1000
8250 x 0,93 </t>
  </si>
  <si>
    <t xml:space="preserve">0,954548 x 1000
8250 x 0,93 </t>
  </si>
  <si>
    <t xml:space="preserve">0,895078 x 1000
8250 x 0,93 </t>
  </si>
  <si>
    <t xml:space="preserve">0,750423 x 1000
8250 x 0,93 </t>
  </si>
  <si>
    <t xml:space="preserve">1,452489 x 1000
8250 x 0,93 </t>
  </si>
  <si>
    <t xml:space="preserve">1,524159 x 1000
8250 x 0,93 </t>
  </si>
  <si>
    <t xml:space="preserve">23 Kasım 2015
Tarihindeki 
Birim Fiyatları </t>
  </si>
  <si>
    <t>01 Kasım 2016
23 Kasım 2015</t>
  </si>
  <si>
    <r>
      <t xml:space="preserve">01 Kasım </t>
    </r>
    <r>
      <rPr>
        <b/>
        <sz val="16"/>
        <rFont val="Arial"/>
        <family val="2"/>
        <charset val="162"/>
      </rPr>
      <t>2016</t>
    </r>
    <r>
      <rPr>
        <sz val="12"/>
        <rFont val="Arial"/>
        <family val="2"/>
        <charset val="162"/>
      </rPr>
      <t xml:space="preserve"> tarihinde</t>
    </r>
  </si>
  <si>
    <r>
      <t xml:space="preserve">02 Kasım </t>
    </r>
    <r>
      <rPr>
        <b/>
        <sz val="16"/>
        <rFont val="Arial"/>
        <family val="2"/>
        <charset val="162"/>
      </rPr>
      <t>2015</t>
    </r>
    <r>
      <rPr>
        <sz val="12"/>
        <rFont val="Arial"/>
        <family val="2"/>
        <charset val="162"/>
      </rPr>
      <t xml:space="preserve"> tarihinde</t>
    </r>
  </si>
  <si>
    <r>
      <t xml:space="preserve">3. </t>
    </r>
    <r>
      <rPr>
        <b/>
        <sz val="11"/>
        <rFont val="Arial"/>
        <family val="2"/>
        <charset val="162"/>
      </rPr>
      <t>Doğalgaz</t>
    </r>
    <r>
      <rPr>
        <sz val="11"/>
        <rFont val="Arial"/>
        <family val="2"/>
      </rPr>
      <t xml:space="preserve"> fiyatları  01 Kasım 2016 tarinde yayınlanan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</si>
  <si>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Ekim 2016 tarihinde yayınlanan, 01 Kasım 2016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</si>
  <si>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Kasım 2016 tarihinde yayınlanan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</si>
  <si>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18 Ekim 2016 tarihinde yayınlanan, 01 Kasım tarihinde geçerli olan </t>
    </r>
    <r>
      <rPr>
        <b/>
        <sz val="11"/>
        <rFont val="Arial"/>
        <family val="2"/>
        <charset val="162"/>
      </rPr>
      <t>AYGAZ ve İPRAGAZ</t>
    </r>
    <r>
      <rPr>
        <sz val="11"/>
        <rFont val="Arial"/>
        <family val="2"/>
      </rPr>
      <t xml:space="preserve"> fiyat sirkülerlerinden alınmış fiyatların ortalamasıdır. 45 kg.lık sanayi tüpünün KDV dahil 288,5 TL/adet fiyatı kullanılmıştır.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</si>
  <si>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Temmuz 2016 tarihinde yayınlanan, 01 Kasım 2016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</si>
  <si>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01 Kasım 2016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</si>
  <si>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01 Kasım 2016 tarihinde geçerli olan </t>
    </r>
    <r>
      <rPr>
        <b/>
        <sz val="11"/>
        <rFont val="Arial"/>
        <family val="2"/>
        <charset val="162"/>
      </rPr>
      <t>TKİ - ELİ'</t>
    </r>
    <r>
      <rPr>
        <sz val="11"/>
        <rFont val="Arial"/>
        <family val="2"/>
      </rPr>
      <t>nin 01 Ocak 2016 tarihli Isınma Amaçlı (Torbalanmış) Kömürlerin İstanbul Bayi Depo Satış Fiyatları listesinden alınmış olan Soma Kısrakdere; 0,5-10 mm Yıkanmış Açık - Toz: 175 TL/ton (KDV Hariç),  10-18 mm Yıkanmış Fındık - Torba:  317 TL/ton (KDV Hariç) fiyatlarına nakliye bedeli (92,45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</si>
  <si>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01 Kasım 2016 tarihinde geçerli olan; ceviz tipi linyit için nakliye ücreti ve KDV dahil bayi satış fiyatı 21,5 TL/ 25kg.torba veya 860 TL/ton'dur.</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</si>
</sst>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00"/>
    <numFmt numFmtId="166" formatCode="0.0000"/>
    <numFmt numFmtId="167" formatCode="#,##0.0000"/>
    <numFmt numFmtId="168" formatCode="0.000000"/>
    <numFmt numFmtId="169" formatCode="0.0%"/>
    <numFmt numFmtId="170" formatCode="0.000"/>
  </numFmts>
  <fonts count="37">
    <font>
      <sz val="10"/>
      <name val="Arial"/>
      <charset val="162"/>
    </font>
    <font>
      <sz val="12"/>
      <name val="Arial"/>
      <family val="2"/>
    </font>
    <font>
      <b/>
      <sz val="20"/>
      <name val="Arial"/>
      <family val="2"/>
    </font>
    <font>
      <sz val="16"/>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sz val="8"/>
      <name val="Arial"/>
      <family val="2"/>
    </font>
    <font>
      <b/>
      <sz val="8"/>
      <name val="Arial"/>
      <family val="2"/>
    </font>
    <font>
      <b/>
      <sz val="18"/>
      <name val="Arial"/>
      <family val="2"/>
      <charset val="162"/>
    </font>
    <font>
      <sz val="18"/>
      <name val="Arial"/>
      <family val="2"/>
      <charset val="162"/>
    </font>
  </fonts>
  <fills count="9">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s>
  <borders count="7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177">
    <xf numFmtId="0" fontId="0" fillId="0" borderId="0" xfId="0"/>
    <xf numFmtId="0" fontId="5" fillId="0" borderId="1" xfId="0" applyFont="1" applyFill="1" applyBorder="1" applyAlignment="1">
      <alignment horizontal="center" vertical="center" wrapText="1"/>
    </xf>
    <xf numFmtId="9" fontId="8" fillId="2" borderId="2"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9" fontId="9" fillId="0" borderId="4" xfId="0" applyNumberFormat="1" applyFont="1" applyFill="1" applyBorder="1" applyAlignment="1">
      <alignment horizontal="center" vertical="center"/>
    </xf>
    <xf numFmtId="0" fontId="11" fillId="0" borderId="0" xfId="0" applyFont="1" applyFill="1" applyAlignment="1">
      <alignment vertical="center"/>
    </xf>
    <xf numFmtId="0" fontId="8" fillId="0" borderId="0" xfId="0" applyFont="1" applyFill="1"/>
    <xf numFmtId="0" fontId="5" fillId="0"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9" fontId="8" fillId="2" borderId="8" xfId="0" applyNumberFormat="1" applyFont="1" applyFill="1" applyBorder="1" applyAlignment="1">
      <alignment horizontal="center" vertical="center"/>
    </xf>
    <xf numFmtId="0" fontId="6" fillId="2" borderId="9" xfId="0" applyFont="1" applyFill="1" applyBorder="1" applyAlignment="1">
      <alignment horizontal="center" vertical="center" wrapText="1"/>
    </xf>
    <xf numFmtId="167" fontId="6" fillId="0" borderId="10" xfId="0" applyNumberFormat="1" applyFont="1" applyFill="1" applyBorder="1" applyAlignment="1">
      <alignment vertical="center" wrapText="1"/>
    </xf>
    <xf numFmtId="169" fontId="9" fillId="0" borderId="1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164" fontId="6" fillId="2" borderId="3" xfId="0" applyNumberFormat="1" applyFont="1" applyFill="1" applyBorder="1" applyAlignment="1">
      <alignment horizontal="center" vertical="center" wrapText="1"/>
    </xf>
    <xf numFmtId="167" fontId="6" fillId="0" borderId="14" xfId="0" applyNumberFormat="1" applyFont="1" applyFill="1" applyBorder="1" applyAlignment="1">
      <alignment vertical="center" wrapText="1"/>
    </xf>
    <xf numFmtId="0" fontId="5" fillId="0" borderId="3" xfId="0" applyFont="1" applyFill="1" applyBorder="1" applyAlignment="1">
      <alignment horizontal="center" vertical="center" wrapText="1"/>
    </xf>
    <xf numFmtId="0" fontId="8" fillId="0" borderId="1" xfId="0" applyFont="1" applyFill="1" applyBorder="1"/>
    <xf numFmtId="3" fontId="6" fillId="2" borderId="3" xfId="0" applyNumberFormat="1" applyFont="1" applyFill="1" applyBorder="1" applyAlignment="1">
      <alignment horizontal="center" vertical="center" wrapText="1"/>
    </xf>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 fillId="2" borderId="15" xfId="0" applyFont="1" applyFill="1" applyBorder="1" applyAlignment="1">
      <alignment horizontal="center" vertical="center" wrapText="1"/>
    </xf>
    <xf numFmtId="0" fontId="15" fillId="2" borderId="15" xfId="0" applyFont="1" applyFill="1" applyBorder="1" applyAlignment="1">
      <alignment horizontal="center" vertical="center" wrapText="1"/>
    </xf>
    <xf numFmtId="168" fontId="4" fillId="0" borderId="16" xfId="0" applyNumberFormat="1" applyFont="1" applyFill="1" applyBorder="1" applyAlignment="1">
      <alignment horizontal="center" vertical="center"/>
    </xf>
    <xf numFmtId="168" fontId="4" fillId="0" borderId="17" xfId="0" applyNumberFormat="1" applyFont="1" applyFill="1" applyBorder="1" applyAlignment="1">
      <alignment horizontal="center" vertical="center"/>
    </xf>
    <xf numFmtId="3" fontId="4" fillId="0" borderId="18" xfId="0" applyNumberFormat="1" applyFont="1" applyFill="1" applyBorder="1" applyAlignment="1">
      <alignment horizontal="center" vertical="center"/>
    </xf>
    <xf numFmtId="3" fontId="20" fillId="2" borderId="4" xfId="0" applyNumberFormat="1" applyFont="1" applyFill="1" applyBorder="1" applyAlignment="1">
      <alignment vertical="center" wrapText="1"/>
    </xf>
    <xf numFmtId="3" fontId="20" fillId="2" borderId="11" xfId="0" applyNumberFormat="1" applyFont="1" applyFill="1" applyBorder="1" applyAlignment="1">
      <alignment vertical="center" wrapText="1"/>
    </xf>
    <xf numFmtId="0" fontId="20" fillId="2" borderId="4" xfId="0" applyFont="1" applyFill="1" applyBorder="1" applyAlignment="1">
      <alignment vertical="center" wrapText="1"/>
    </xf>
    <xf numFmtId="0" fontId="23" fillId="2"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3" fillId="0" borderId="19" xfId="0" applyFont="1" applyFill="1" applyBorder="1" applyAlignment="1">
      <alignment horizontal="center" vertical="center" wrapText="1"/>
    </xf>
    <xf numFmtId="168" fontId="4" fillId="2" borderId="16" xfId="0" applyNumberFormat="1" applyFont="1" applyFill="1" applyBorder="1" applyAlignment="1">
      <alignment horizontal="center" vertical="center"/>
    </xf>
    <xf numFmtId="167" fontId="6" fillId="2" borderId="14" xfId="0" applyNumberFormat="1" applyFont="1" applyFill="1" applyBorder="1" applyAlignment="1">
      <alignment vertical="center" wrapText="1"/>
    </xf>
    <xf numFmtId="169" fontId="9" fillId="2" borderId="4" xfId="0" applyNumberFormat="1" applyFont="1" applyFill="1" applyBorder="1" applyAlignment="1">
      <alignment horizontal="center" vertical="center"/>
    </xf>
    <xf numFmtId="0" fontId="5" fillId="0"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3" fontId="20" fillId="2" borderId="19" xfId="0" applyNumberFormat="1" applyFont="1" applyFill="1" applyBorder="1" applyAlignment="1">
      <alignment vertical="center" wrapText="1"/>
    </xf>
    <xf numFmtId="9" fontId="8" fillId="2" borderId="23" xfId="0" applyNumberFormat="1" applyFont="1" applyFill="1" applyBorder="1" applyAlignment="1">
      <alignment horizontal="center" vertical="center"/>
    </xf>
    <xf numFmtId="0" fontId="6" fillId="2" borderId="24" xfId="0" applyFont="1" applyFill="1" applyBorder="1" applyAlignment="1">
      <alignment horizontal="center" vertical="center" wrapText="1"/>
    </xf>
    <xf numFmtId="168" fontId="4" fillId="0" borderId="25" xfId="0" applyNumberFormat="1" applyFont="1" applyFill="1" applyBorder="1" applyAlignment="1">
      <alignment horizontal="center" vertical="center"/>
    </xf>
    <xf numFmtId="167" fontId="6" fillId="0" borderId="26" xfId="0" applyNumberFormat="1" applyFont="1" applyFill="1" applyBorder="1" applyAlignment="1">
      <alignment vertical="center" wrapText="1"/>
    </xf>
    <xf numFmtId="169" fontId="9" fillId="0" borderId="19" xfId="0" applyNumberFormat="1" applyFont="1" applyFill="1" applyBorder="1" applyAlignment="1">
      <alignment horizontal="center" vertical="center"/>
    </xf>
    <xf numFmtId="0" fontId="5" fillId="0"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3" fontId="20" fillId="2" borderId="30" xfId="0" applyNumberFormat="1" applyFont="1" applyFill="1" applyBorder="1" applyAlignment="1">
      <alignment vertical="center" wrapText="1"/>
    </xf>
    <xf numFmtId="9" fontId="8" fillId="2" borderId="31" xfId="0" applyNumberFormat="1" applyFont="1" applyFill="1" applyBorder="1" applyAlignment="1">
      <alignment horizontal="center" vertical="center"/>
    </xf>
    <xf numFmtId="0" fontId="6" fillId="2" borderId="32" xfId="0" applyFont="1" applyFill="1" applyBorder="1" applyAlignment="1">
      <alignment horizontal="center" vertical="center" wrapText="1"/>
    </xf>
    <xf numFmtId="168" fontId="4" fillId="0" borderId="33" xfId="0" applyNumberFormat="1" applyFont="1" applyFill="1" applyBorder="1" applyAlignment="1">
      <alignment horizontal="center" vertical="center"/>
    </xf>
    <xf numFmtId="167" fontId="6" fillId="0" borderId="34" xfId="0" applyNumberFormat="1" applyFont="1" applyFill="1" applyBorder="1" applyAlignment="1">
      <alignment vertical="center" wrapText="1"/>
    </xf>
    <xf numFmtId="169" fontId="9" fillId="0" borderId="30" xfId="0" applyNumberFormat="1" applyFont="1" applyFill="1" applyBorder="1" applyAlignment="1">
      <alignment horizontal="center" vertical="center"/>
    </xf>
    <xf numFmtId="0" fontId="8" fillId="0" borderId="0" xfId="0" applyFont="1" applyFill="1" applyBorder="1" applyAlignment="1">
      <alignment horizontal="center" vertical="center"/>
    </xf>
    <xf numFmtId="168" fontId="8" fillId="0" borderId="0" xfId="0" applyNumberFormat="1" applyFont="1" applyFill="1"/>
    <xf numFmtId="0" fontId="9" fillId="0" borderId="18" xfId="0" applyFont="1" applyFill="1" applyBorder="1" applyAlignment="1">
      <alignment horizontal="center" vertical="center"/>
    </xf>
    <xf numFmtId="0" fontId="32" fillId="2" borderId="4" xfId="0" applyFont="1" applyFill="1" applyBorder="1" applyAlignment="1">
      <alignment horizontal="center" vertical="center"/>
    </xf>
    <xf numFmtId="0" fontId="9" fillId="0" borderId="35"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19" xfId="0" applyFont="1" applyFill="1" applyBorder="1" applyAlignment="1">
      <alignment horizontal="center" vertical="center"/>
    </xf>
    <xf numFmtId="0" fontId="11" fillId="0" borderId="36" xfId="0" applyFont="1" applyFill="1" applyBorder="1" applyAlignment="1">
      <alignment vertical="center"/>
    </xf>
    <xf numFmtId="0" fontId="11" fillId="0" borderId="0" xfId="0" applyFont="1" applyFill="1" applyBorder="1" applyAlignment="1">
      <alignment vertical="center"/>
    </xf>
    <xf numFmtId="0" fontId="35" fillId="0" borderId="36" xfId="0" applyFont="1" applyFill="1" applyBorder="1" applyAlignment="1">
      <alignment horizontal="center"/>
    </xf>
    <xf numFmtId="0" fontId="8" fillId="0" borderId="36" xfId="0" applyFont="1" applyFill="1" applyBorder="1"/>
    <xf numFmtId="0" fontId="8" fillId="0" borderId="0" xfId="0" applyFont="1" applyFill="1" applyBorder="1"/>
    <xf numFmtId="0" fontId="33" fillId="2" borderId="36" xfId="0" applyFont="1" applyFill="1" applyBorder="1" applyAlignment="1">
      <alignment horizontal="center" vertical="center" wrapText="1"/>
    </xf>
    <xf numFmtId="0" fontId="18" fillId="3" borderId="0" xfId="0" applyFont="1" applyFill="1" applyBorder="1" applyAlignment="1">
      <alignment horizontal="left"/>
    </xf>
    <xf numFmtId="165" fontId="22" fillId="4" borderId="0" xfId="0" applyNumberFormat="1" applyFont="1" applyFill="1" applyBorder="1" applyAlignment="1">
      <alignment horizontal="left" vertical="center" wrapText="1"/>
    </xf>
    <xf numFmtId="0" fontId="33" fillId="0" borderId="36" xfId="0" applyFont="1" applyFill="1" applyBorder="1"/>
    <xf numFmtId="0" fontId="8" fillId="0" borderId="0" xfId="0" applyFont="1" applyFill="1" applyBorder="1" applyAlignment="1">
      <alignment horizontal="left" vertical="center"/>
    </xf>
    <xf numFmtId="165" fontId="22" fillId="5" borderId="0" xfId="0" applyNumberFormat="1" applyFont="1" applyFill="1" applyBorder="1" applyAlignment="1">
      <alignment horizontal="left" vertical="center" wrapText="1"/>
    </xf>
    <xf numFmtId="0" fontId="8" fillId="0" borderId="0" xfId="0" applyFont="1" applyFill="1" applyBorder="1" applyAlignment="1">
      <alignment horizontal="left"/>
    </xf>
    <xf numFmtId="165" fontId="22" fillId="6" borderId="0" xfId="0" applyNumberFormat="1" applyFont="1" applyFill="1" applyBorder="1" applyAlignment="1">
      <alignment horizontal="left" vertical="center" wrapText="1"/>
    </xf>
    <xf numFmtId="0" fontId="18" fillId="7" borderId="0" xfId="0" applyFont="1" applyFill="1" applyBorder="1" applyAlignment="1">
      <alignment horizontal="left"/>
    </xf>
    <xf numFmtId="170" fontId="18" fillId="8" borderId="0" xfId="0" applyNumberFormat="1" applyFont="1" applyFill="1" applyBorder="1" applyAlignment="1">
      <alignment horizontal="center" vertical="center"/>
    </xf>
    <xf numFmtId="0" fontId="9" fillId="0" borderId="36" xfId="0" applyFont="1" applyFill="1" applyBorder="1"/>
    <xf numFmtId="0" fontId="9" fillId="0" borderId="0" xfId="0" applyFont="1" applyFill="1" applyBorder="1"/>
    <xf numFmtId="0" fontId="23" fillId="0" borderId="36" xfId="0" applyFont="1" applyFill="1" applyBorder="1" applyAlignment="1">
      <alignment vertical="center"/>
    </xf>
    <xf numFmtId="0" fontId="19" fillId="0" borderId="37" xfId="0" applyFont="1" applyFill="1" applyBorder="1" applyAlignment="1">
      <alignment horizontal="center" vertical="center" wrapText="1"/>
    </xf>
    <xf numFmtId="165" fontId="22" fillId="2" borderId="2" xfId="0" applyNumberFormat="1" applyFont="1" applyFill="1" applyBorder="1" applyAlignment="1">
      <alignment horizontal="right" vertical="center" wrapText="1"/>
    </xf>
    <xf numFmtId="165" fontId="18" fillId="2" borderId="2" xfId="0" applyNumberFormat="1" applyFont="1" applyFill="1" applyBorder="1" applyAlignment="1">
      <alignment horizontal="right" vertical="center" wrapText="1"/>
    </xf>
    <xf numFmtId="165" fontId="26" fillId="2" borderId="2" xfId="0" applyNumberFormat="1" applyFont="1" applyFill="1" applyBorder="1" applyAlignment="1">
      <alignment horizontal="right" vertical="center" wrapText="1"/>
    </xf>
    <xf numFmtId="165" fontId="18" fillId="2" borderId="31" xfId="0" applyNumberFormat="1" applyFont="1" applyFill="1" applyBorder="1" applyAlignment="1">
      <alignment horizontal="right" vertical="center" wrapText="1"/>
    </xf>
    <xf numFmtId="165" fontId="18" fillId="2" borderId="23" xfId="0" applyNumberFormat="1" applyFont="1" applyFill="1" applyBorder="1" applyAlignment="1">
      <alignment horizontal="right" vertical="center" wrapText="1"/>
    </xf>
    <xf numFmtId="165" fontId="22" fillId="2" borderId="31" xfId="0" applyNumberFormat="1" applyFont="1" applyFill="1" applyBorder="1" applyAlignment="1">
      <alignment horizontal="right" vertical="center" wrapText="1"/>
    </xf>
    <xf numFmtId="165" fontId="22" fillId="2" borderId="3" xfId="0" applyNumberFormat="1" applyFont="1" applyFill="1" applyBorder="1" applyAlignment="1">
      <alignment horizontal="right" vertical="center" wrapText="1"/>
    </xf>
    <xf numFmtId="165" fontId="22" fillId="2" borderId="8" xfId="0" applyNumberFormat="1" applyFont="1" applyFill="1" applyBorder="1" applyAlignment="1">
      <alignment horizontal="right" vertical="center" wrapText="1"/>
    </xf>
    <xf numFmtId="165" fontId="22" fillId="2" borderId="23" xfId="0" applyNumberFormat="1" applyFont="1" applyFill="1" applyBorder="1" applyAlignment="1">
      <alignment horizontal="right" vertical="center" wrapText="1"/>
    </xf>
    <xf numFmtId="0" fontId="35" fillId="0" borderId="71" xfId="0" applyFont="1" applyFill="1" applyBorder="1" applyAlignment="1">
      <alignment horizontal="center" vertical="center"/>
    </xf>
    <xf numFmtId="0" fontId="35" fillId="0" borderId="72" xfId="0" applyFont="1" applyFill="1" applyBorder="1" applyAlignment="1">
      <alignment horizontal="center" vertical="center"/>
    </xf>
    <xf numFmtId="0" fontId="35" fillId="0" borderId="73" xfId="0" applyFont="1" applyFill="1" applyBorder="1" applyAlignment="1">
      <alignment horizontal="center" vertical="center"/>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xf>
    <xf numFmtId="0" fontId="6" fillId="0" borderId="45" xfId="0" applyFont="1" applyFill="1" applyBorder="1" applyAlignment="1">
      <alignment horizontal="left" vertical="center"/>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14" fillId="0" borderId="60"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4" fillId="0" borderId="62"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74" xfId="0" applyFont="1" applyFill="1" applyBorder="1" applyAlignment="1">
      <alignment horizontal="center" vertical="center" wrapText="1"/>
    </xf>
    <xf numFmtId="0" fontId="17" fillId="0" borderId="71" xfId="0" applyFont="1" applyFill="1" applyBorder="1" applyAlignment="1">
      <alignment horizontal="center" vertical="center" wrapText="1"/>
    </xf>
    <xf numFmtId="0" fontId="17" fillId="0" borderId="75" xfId="0" applyFont="1" applyFill="1" applyBorder="1" applyAlignment="1">
      <alignment horizontal="center" vertical="center" wrapText="1"/>
    </xf>
    <xf numFmtId="0" fontId="17" fillId="0" borderId="76" xfId="0" applyFont="1" applyFill="1" applyBorder="1" applyAlignment="1">
      <alignment horizontal="center" vertical="center" wrapText="1"/>
    </xf>
    <xf numFmtId="0" fontId="17" fillId="0" borderId="77" xfId="0" applyFont="1" applyFill="1" applyBorder="1" applyAlignment="1">
      <alignment horizontal="center" vertical="center" wrapText="1"/>
    </xf>
    <xf numFmtId="0" fontId="26" fillId="0" borderId="64"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17" fillId="0" borderId="66"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22" fillId="0" borderId="68"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17" fillId="0" borderId="69" xfId="0" applyFont="1" applyFill="1" applyBorder="1" applyAlignment="1">
      <alignment horizontal="center" vertical="center" wrapText="1"/>
    </xf>
    <xf numFmtId="0" fontId="17" fillId="0" borderId="70" xfId="0" applyFont="1" applyFill="1" applyBorder="1" applyAlignment="1">
      <alignment horizontal="center" vertical="center" wrapText="1"/>
    </xf>
    <xf numFmtId="167" fontId="20" fillId="0" borderId="64" xfId="0" applyNumberFormat="1" applyFont="1" applyFill="1" applyBorder="1" applyAlignment="1">
      <alignment horizontal="center" vertical="center" wrapText="1"/>
    </xf>
    <xf numFmtId="167" fontId="17" fillId="0" borderId="68" xfId="0" applyNumberFormat="1" applyFont="1" applyFill="1" applyBorder="1" applyAlignment="1">
      <alignment horizontal="center" vertical="center" wrapText="1"/>
    </xf>
    <xf numFmtId="167" fontId="17" fillId="0" borderId="22" xfId="0" applyNumberFormat="1" applyFont="1" applyFill="1" applyBorder="1" applyAlignment="1">
      <alignment horizontal="center" vertical="center" wrapText="1"/>
    </xf>
    <xf numFmtId="167" fontId="17"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xf numFmtId="9" fontId="29" fillId="0" borderId="48" xfId="0" applyNumberFormat="1" applyFont="1" applyFill="1" applyBorder="1" applyAlignment="1">
      <alignment horizontal="center" vertical="center"/>
    </xf>
    <xf numFmtId="9" fontId="29" fillId="0" borderId="59" xfId="0" applyNumberFormat="1" applyFont="1" applyFill="1" applyBorder="1" applyAlignment="1">
      <alignment horizontal="center" vertical="center"/>
    </xf>
    <xf numFmtId="0" fontId="32" fillId="0" borderId="47" xfId="0" applyFont="1" applyFill="1" applyBorder="1" applyAlignment="1">
      <alignment horizontal="left" vertical="center" wrapText="1"/>
    </xf>
    <xf numFmtId="0" fontId="32" fillId="0" borderId="54" xfId="0" applyFont="1" applyFill="1" applyBorder="1" applyAlignment="1">
      <alignment horizontal="left" vertical="center" wrapText="1"/>
    </xf>
    <xf numFmtId="0" fontId="6" fillId="0" borderId="44" xfId="0" applyFont="1" applyFill="1" applyBorder="1" applyAlignment="1">
      <alignment horizontal="left" vertical="center" wrapText="1"/>
    </xf>
    <xf numFmtId="0" fontId="6" fillId="0" borderId="45" xfId="0" applyFont="1" applyFill="1" applyBorder="1" applyAlignment="1">
      <alignment horizontal="left" vertical="center" wrapText="1"/>
    </xf>
    <xf numFmtId="0" fontId="14" fillId="0" borderId="48" xfId="0" applyFont="1" applyFill="1" applyBorder="1" applyAlignment="1">
      <alignment horizontal="center" vertical="center" wrapText="1"/>
    </xf>
    <xf numFmtId="0" fontId="14" fillId="0" borderId="49" xfId="0" applyFont="1" applyFill="1" applyBorder="1" applyAlignment="1">
      <alignment horizontal="center" vertical="center" wrapText="1"/>
    </xf>
    <xf numFmtId="0" fontId="14" fillId="0" borderId="50" xfId="0" applyFont="1" applyFill="1" applyBorder="1" applyAlignment="1">
      <alignment horizontal="center" vertical="center" wrapText="1"/>
    </xf>
    <xf numFmtId="0" fontId="30" fillId="0" borderId="60" xfId="0" applyFont="1" applyFill="1" applyBorder="1" applyAlignment="1">
      <alignment horizontal="center" vertical="center" wrapText="1"/>
    </xf>
    <xf numFmtId="0" fontId="30" fillId="0" borderId="61" xfId="0" applyFont="1" applyFill="1" applyBorder="1" applyAlignment="1">
      <alignment horizontal="center" vertical="center" wrapText="1"/>
    </xf>
    <xf numFmtId="0" fontId="30" fillId="0" borderId="62" xfId="0" applyFont="1" applyFill="1" applyBorder="1" applyAlignment="1">
      <alignment horizontal="center" vertical="center" wrapText="1"/>
    </xf>
    <xf numFmtId="0" fontId="30" fillId="0" borderId="51" xfId="0" applyFont="1" applyFill="1" applyBorder="1" applyAlignment="1">
      <alignment horizontal="center" vertical="center" wrapText="1"/>
    </xf>
    <xf numFmtId="0" fontId="30" fillId="0" borderId="63"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10" xfId="0" applyFont="1" applyFill="1" applyBorder="1" applyAlignment="1">
      <alignment horizontal="center" vertical="center" wrapText="1"/>
    </xf>
    <xf numFmtId="165" fontId="20" fillId="0" borderId="40" xfId="0" applyNumberFormat="1" applyFont="1" applyFill="1" applyBorder="1" applyAlignment="1">
      <alignment horizontal="center" vertical="center" wrapText="1"/>
    </xf>
    <xf numFmtId="165" fontId="20" fillId="0" borderId="41" xfId="0" applyNumberFormat="1" applyFont="1" applyFill="1" applyBorder="1" applyAlignment="1">
      <alignment horizontal="center" vertical="center" wrapText="1"/>
    </xf>
    <xf numFmtId="165" fontId="20" fillId="0" borderId="42" xfId="0" applyNumberFormat="1" applyFont="1" applyFill="1" applyBorder="1" applyAlignment="1">
      <alignment horizontal="center" vertical="center" wrapText="1"/>
    </xf>
    <xf numFmtId="0" fontId="27" fillId="0" borderId="3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30"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41" xfId="0" applyFont="1" applyFill="1" applyBorder="1" applyAlignment="1">
      <alignment horizontal="left" vertical="center"/>
    </xf>
    <xf numFmtId="0" fontId="6" fillId="0" borderId="42" xfId="0" applyFont="1" applyFill="1" applyBorder="1" applyAlignment="1">
      <alignment horizontal="left" vertical="center"/>
    </xf>
    <xf numFmtId="167" fontId="18" fillId="0" borderId="46" xfId="0" applyNumberFormat="1" applyFont="1" applyFill="1" applyBorder="1" applyAlignment="1">
      <alignment horizontal="right" vertical="center"/>
    </xf>
    <xf numFmtId="167" fontId="18" fillId="0" borderId="47" xfId="0" applyNumberFormat="1" applyFont="1" applyFill="1" applyBorder="1" applyAlignment="1">
      <alignment horizontal="right" vertical="center"/>
    </xf>
    <xf numFmtId="166" fontId="18" fillId="0" borderId="48" xfId="0" applyNumberFormat="1" applyFont="1" applyFill="1" applyBorder="1" applyAlignment="1">
      <alignment horizontal="right" vertical="center" wrapText="1"/>
    </xf>
    <xf numFmtId="166" fontId="18" fillId="0" borderId="49" xfId="0" applyNumberFormat="1" applyFont="1" applyFill="1" applyBorder="1" applyAlignment="1">
      <alignment horizontal="right" vertical="center" wrapText="1"/>
    </xf>
    <xf numFmtId="0" fontId="32" fillId="0" borderId="49" xfId="0" applyFont="1" applyFill="1" applyBorder="1" applyAlignment="1">
      <alignment horizontal="left" vertical="center" wrapText="1"/>
    </xf>
    <xf numFmtId="0" fontId="32" fillId="0" borderId="50" xfId="0" applyFont="1" applyFill="1" applyBorder="1" applyAlignment="1">
      <alignment horizontal="left" vertical="center" wrapText="1"/>
    </xf>
    <xf numFmtId="167" fontId="18" fillId="0" borderId="48" xfId="0" applyNumberFormat="1" applyFont="1" applyFill="1" applyBorder="1" applyAlignment="1">
      <alignment horizontal="right" vertical="center"/>
    </xf>
    <xf numFmtId="167" fontId="18" fillId="0" borderId="49" xfId="0" applyNumberFormat="1" applyFont="1" applyFill="1" applyBorder="1" applyAlignment="1">
      <alignment horizontal="right" vertical="center"/>
    </xf>
    <xf numFmtId="0" fontId="12" fillId="0" borderId="51" xfId="0" applyFont="1" applyFill="1" applyBorder="1" applyAlignment="1">
      <alignment horizontal="left"/>
    </xf>
    <xf numFmtId="0" fontId="12" fillId="0" borderId="52" xfId="0" applyFont="1" applyFill="1" applyBorder="1" applyAlignment="1">
      <alignment horizontal="left"/>
    </xf>
    <xf numFmtId="0" fontId="12" fillId="0" borderId="53" xfId="0" applyFont="1" applyFill="1" applyBorder="1" applyAlignment="1">
      <alignment horizontal="left"/>
    </xf>
    <xf numFmtId="0" fontId="14" fillId="0" borderId="55" xfId="0" applyFont="1" applyFill="1" applyBorder="1" applyAlignment="1">
      <alignment horizontal="center" vertical="center" wrapText="1"/>
    </xf>
    <xf numFmtId="0" fontId="14" fillId="0" borderId="56" xfId="0" applyFont="1" applyFill="1" applyBorder="1" applyAlignment="1">
      <alignment horizontal="center" vertical="center" wrapText="1"/>
    </xf>
    <xf numFmtId="0" fontId="14" fillId="0" borderId="57" xfId="0" applyFont="1" applyFill="1" applyBorder="1" applyAlignment="1">
      <alignment horizontal="center" vertical="center" wrapText="1"/>
    </xf>
    <xf numFmtId="166" fontId="18" fillId="0" borderId="46" xfId="0" applyNumberFormat="1" applyFont="1" applyFill="1" applyBorder="1" applyAlignment="1">
      <alignment horizontal="right" vertical="center" wrapText="1"/>
    </xf>
    <xf numFmtId="166" fontId="18" fillId="0" borderId="47" xfId="0" applyNumberFormat="1" applyFont="1" applyFill="1" applyBorder="1" applyAlignment="1">
      <alignment horizontal="right" vertical="center" wrapText="1"/>
    </xf>
    <xf numFmtId="9" fontId="29" fillId="0" borderId="46" xfId="0" applyNumberFormat="1" applyFont="1" applyFill="1" applyBorder="1" applyAlignment="1">
      <alignment horizontal="center" vertical="center"/>
    </xf>
    <xf numFmtId="9" fontId="29" fillId="0" borderId="58"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5</xdr:row>
      <xdr:rowOff>257175</xdr:rowOff>
    </xdr:from>
    <xdr:to>
      <xdr:col>7</xdr:col>
      <xdr:colOff>942975</xdr:colOff>
      <xdr:row>5</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xdr:row>
      <xdr:rowOff>0</xdr:rowOff>
    </xdr:from>
    <xdr:to>
      <xdr:col>7</xdr:col>
      <xdr:colOff>904875</xdr:colOff>
      <xdr:row>4</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15</xdr:row>
      <xdr:rowOff>219075</xdr:rowOff>
    </xdr:from>
    <xdr:to>
      <xdr:col>7</xdr:col>
      <xdr:colOff>923925</xdr:colOff>
      <xdr:row>15</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7</xdr:row>
      <xdr:rowOff>238125</xdr:rowOff>
    </xdr:from>
    <xdr:to>
      <xdr:col>7</xdr:col>
      <xdr:colOff>952500</xdr:colOff>
      <xdr:row>7</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34</xdr:row>
      <xdr:rowOff>0</xdr:rowOff>
    </xdr:from>
    <xdr:to>
      <xdr:col>7</xdr:col>
      <xdr:colOff>952500</xdr:colOff>
      <xdr:row>34</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17</xdr:row>
      <xdr:rowOff>219075</xdr:rowOff>
    </xdr:from>
    <xdr:to>
      <xdr:col>7</xdr:col>
      <xdr:colOff>923925</xdr:colOff>
      <xdr:row>17</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24</xdr:row>
      <xdr:rowOff>228600</xdr:rowOff>
    </xdr:from>
    <xdr:to>
      <xdr:col>7</xdr:col>
      <xdr:colOff>914400</xdr:colOff>
      <xdr:row>24</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28</xdr:row>
      <xdr:rowOff>228600</xdr:rowOff>
    </xdr:from>
    <xdr:to>
      <xdr:col>7</xdr:col>
      <xdr:colOff>952500</xdr:colOff>
      <xdr:row>28</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0</xdr:rowOff>
    </xdr:from>
    <xdr:to>
      <xdr:col>7</xdr:col>
      <xdr:colOff>933450</xdr:colOff>
      <xdr:row>34</xdr:row>
      <xdr:rowOff>0</xdr:rowOff>
    </xdr:to>
    <xdr:sp macro="" textlink="">
      <xdr:nvSpPr>
        <xdr:cNvPr id="19646" name="Line 11"/>
        <xdr:cNvSpPr>
          <a:spLocks noChangeShapeType="1"/>
        </xdr:cNvSpPr>
      </xdr:nvSpPr>
      <xdr:spPr bwMode="auto">
        <a:xfrm>
          <a:off x="7858125" y="1497330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238125</xdr:rowOff>
    </xdr:from>
    <xdr:to>
      <xdr:col>7</xdr:col>
      <xdr:colOff>923925</xdr:colOff>
      <xdr:row>29</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31</xdr:row>
      <xdr:rowOff>257175</xdr:rowOff>
    </xdr:from>
    <xdr:to>
      <xdr:col>7</xdr:col>
      <xdr:colOff>962025</xdr:colOff>
      <xdr:row>31</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30</xdr:row>
      <xdr:rowOff>228600</xdr:rowOff>
    </xdr:from>
    <xdr:to>
      <xdr:col>7</xdr:col>
      <xdr:colOff>952500</xdr:colOff>
      <xdr:row>30</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32</xdr:row>
      <xdr:rowOff>228600</xdr:rowOff>
    </xdr:from>
    <xdr:to>
      <xdr:col>7</xdr:col>
      <xdr:colOff>923925</xdr:colOff>
      <xdr:row>32</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33</xdr:row>
      <xdr:rowOff>238125</xdr:rowOff>
    </xdr:from>
    <xdr:to>
      <xdr:col>7</xdr:col>
      <xdr:colOff>952500</xdr:colOff>
      <xdr:row>33</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35</xdr:row>
      <xdr:rowOff>219075</xdr:rowOff>
    </xdr:from>
    <xdr:to>
      <xdr:col>7</xdr:col>
      <xdr:colOff>904875</xdr:colOff>
      <xdr:row>35</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37</xdr:row>
      <xdr:rowOff>257175</xdr:rowOff>
    </xdr:from>
    <xdr:to>
      <xdr:col>7</xdr:col>
      <xdr:colOff>1000125</xdr:colOff>
      <xdr:row>37</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36</xdr:row>
      <xdr:rowOff>257175</xdr:rowOff>
    </xdr:from>
    <xdr:to>
      <xdr:col>7</xdr:col>
      <xdr:colOff>933450</xdr:colOff>
      <xdr:row>36</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12</xdr:row>
      <xdr:rowOff>228600</xdr:rowOff>
    </xdr:from>
    <xdr:to>
      <xdr:col>7</xdr:col>
      <xdr:colOff>971550</xdr:colOff>
      <xdr:row>12</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9</xdr:row>
      <xdr:rowOff>0</xdr:rowOff>
    </xdr:from>
    <xdr:to>
      <xdr:col>7</xdr:col>
      <xdr:colOff>1000125</xdr:colOff>
      <xdr:row>9</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27</xdr:row>
      <xdr:rowOff>219075</xdr:rowOff>
    </xdr:from>
    <xdr:to>
      <xdr:col>7</xdr:col>
      <xdr:colOff>942975</xdr:colOff>
      <xdr:row>27</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20</xdr:row>
      <xdr:rowOff>238125</xdr:rowOff>
    </xdr:from>
    <xdr:to>
      <xdr:col>7</xdr:col>
      <xdr:colOff>933450</xdr:colOff>
      <xdr:row>20</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228600</xdr:rowOff>
    </xdr:from>
    <xdr:to>
      <xdr:col>7</xdr:col>
      <xdr:colOff>923925</xdr:colOff>
      <xdr:row>4</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257175</xdr:rowOff>
    </xdr:from>
    <xdr:to>
      <xdr:col>7</xdr:col>
      <xdr:colOff>933450</xdr:colOff>
      <xdr:row>34</xdr:row>
      <xdr:rowOff>257175</xdr:rowOff>
    </xdr:to>
    <xdr:sp macro="" textlink="">
      <xdr:nvSpPr>
        <xdr:cNvPr id="19660" name="Line 29"/>
        <xdr:cNvSpPr>
          <a:spLocks noChangeShapeType="1"/>
        </xdr:cNvSpPr>
      </xdr:nvSpPr>
      <xdr:spPr bwMode="auto">
        <a:xfrm>
          <a:off x="7858125" y="152304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23</xdr:row>
      <xdr:rowOff>0</xdr:rowOff>
    </xdr:from>
    <xdr:to>
      <xdr:col>7</xdr:col>
      <xdr:colOff>952500</xdr:colOff>
      <xdr:row>23</xdr:row>
      <xdr:rowOff>0</xdr:rowOff>
    </xdr:to>
    <xdr:sp macro="" textlink="">
      <xdr:nvSpPr>
        <xdr:cNvPr id="19661" name="Line 30"/>
        <xdr:cNvSpPr>
          <a:spLocks noChangeShapeType="1"/>
        </xdr:cNvSpPr>
      </xdr:nvSpPr>
      <xdr:spPr bwMode="auto">
        <a:xfrm>
          <a:off x="7877175" y="100393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16</xdr:row>
      <xdr:rowOff>219075</xdr:rowOff>
    </xdr:from>
    <xdr:to>
      <xdr:col>7</xdr:col>
      <xdr:colOff>942975</xdr:colOff>
      <xdr:row>16</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10</xdr:row>
      <xdr:rowOff>219075</xdr:rowOff>
    </xdr:from>
    <xdr:to>
      <xdr:col>7</xdr:col>
      <xdr:colOff>933450</xdr:colOff>
      <xdr:row>10</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22</xdr:row>
      <xdr:rowOff>238125</xdr:rowOff>
    </xdr:from>
    <xdr:to>
      <xdr:col>7</xdr:col>
      <xdr:colOff>933450</xdr:colOff>
      <xdr:row>22</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23</xdr:row>
      <xdr:rowOff>0</xdr:rowOff>
    </xdr:from>
    <xdr:to>
      <xdr:col>7</xdr:col>
      <xdr:colOff>952500</xdr:colOff>
      <xdr:row>23</xdr:row>
      <xdr:rowOff>0</xdr:rowOff>
    </xdr:to>
    <xdr:sp macro="" textlink="">
      <xdr:nvSpPr>
        <xdr:cNvPr id="19665" name="Line 35"/>
        <xdr:cNvSpPr>
          <a:spLocks noChangeShapeType="1"/>
        </xdr:cNvSpPr>
      </xdr:nvSpPr>
      <xdr:spPr bwMode="auto">
        <a:xfrm>
          <a:off x="7896225" y="10039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21</xdr:row>
      <xdr:rowOff>228600</xdr:rowOff>
    </xdr:from>
    <xdr:to>
      <xdr:col>7</xdr:col>
      <xdr:colOff>962025</xdr:colOff>
      <xdr:row>21</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19</xdr:row>
      <xdr:rowOff>228600</xdr:rowOff>
    </xdr:from>
    <xdr:to>
      <xdr:col>7</xdr:col>
      <xdr:colOff>914400</xdr:colOff>
      <xdr:row>19</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8</xdr:row>
      <xdr:rowOff>228600</xdr:rowOff>
    </xdr:from>
    <xdr:to>
      <xdr:col>7</xdr:col>
      <xdr:colOff>914400</xdr:colOff>
      <xdr:row>8</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25</xdr:row>
      <xdr:rowOff>228600</xdr:rowOff>
    </xdr:from>
    <xdr:to>
      <xdr:col>7</xdr:col>
      <xdr:colOff>914400</xdr:colOff>
      <xdr:row>25</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28</xdr:row>
      <xdr:rowOff>0</xdr:rowOff>
    </xdr:from>
    <xdr:to>
      <xdr:col>7</xdr:col>
      <xdr:colOff>914400</xdr:colOff>
      <xdr:row>28</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11</xdr:row>
      <xdr:rowOff>219075</xdr:rowOff>
    </xdr:from>
    <xdr:to>
      <xdr:col>7</xdr:col>
      <xdr:colOff>923925</xdr:colOff>
      <xdr:row>11</xdr:row>
      <xdr:rowOff>219075</xdr:rowOff>
    </xdr:to>
    <xdr:sp macro="" textlink="">
      <xdr:nvSpPr>
        <xdr:cNvPr id="19675" name="Line 45"/>
        <xdr:cNvSpPr>
          <a:spLocks noChangeShapeType="1"/>
        </xdr:cNvSpPr>
      </xdr:nvSpPr>
      <xdr:spPr bwMode="auto">
        <a:xfrm>
          <a:off x="7867650" y="49815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28</xdr:row>
      <xdr:rowOff>0</xdr:rowOff>
    </xdr:from>
    <xdr:to>
      <xdr:col>7</xdr:col>
      <xdr:colOff>923925</xdr:colOff>
      <xdr:row>28</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18</xdr:row>
      <xdr:rowOff>228600</xdr:rowOff>
    </xdr:from>
    <xdr:to>
      <xdr:col>7</xdr:col>
      <xdr:colOff>971550</xdr:colOff>
      <xdr:row>18</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19679" name="Line 49"/>
        <xdr:cNvSpPr>
          <a:spLocks noChangeShapeType="1"/>
        </xdr:cNvSpPr>
      </xdr:nvSpPr>
      <xdr:spPr bwMode="auto">
        <a:xfrm>
          <a:off x="7858125" y="10267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4"/>
  <sheetViews>
    <sheetView showGridLines="0" tabSelected="1" zoomScale="75" zoomScaleNormal="75" zoomScaleSheetLayoutView="75" workbookViewId="0">
      <selection sqref="A1:N1"/>
    </sheetView>
  </sheetViews>
  <sheetFormatPr defaultRowHeight="12.75"/>
  <cols>
    <col min="1" max="1" width="4.140625" style="22" bestFit="1" customWidth="1"/>
    <col min="2" max="2" width="36.140625" style="22" bestFit="1" customWidth="1"/>
    <col min="3" max="3" width="27.85546875" style="22" customWidth="1"/>
    <col min="4" max="4" width="11.140625" style="22" bestFit="1" customWidth="1"/>
    <col min="5" max="5" width="15.42578125" style="23" customWidth="1"/>
    <col min="6" max="6" width="8.85546875" style="24" bestFit="1" customWidth="1"/>
    <col min="7" max="7" width="11" style="22" bestFit="1" customWidth="1"/>
    <col min="8" max="8" width="18.42578125" style="22" customWidth="1"/>
    <col min="9" max="9" width="14.42578125" style="25" bestFit="1" customWidth="1"/>
    <col min="10" max="10" width="15.42578125" style="26" bestFit="1" customWidth="1"/>
    <col min="11" max="11" width="15" style="25" customWidth="1"/>
    <col min="12" max="12" width="8.28515625" style="25" customWidth="1"/>
    <col min="13" max="13" width="10.85546875" style="22" bestFit="1" customWidth="1"/>
    <col min="14" max="14" width="12.140625" style="22" bestFit="1" customWidth="1"/>
    <col min="15" max="15" width="9.42578125" style="22" bestFit="1" customWidth="1"/>
    <col min="16" max="16" width="15.7109375" style="22" customWidth="1"/>
    <col min="17" max="17" width="12.7109375" style="22" bestFit="1" customWidth="1"/>
    <col min="18" max="19" width="9.140625" style="22"/>
    <col min="20" max="20" width="11" style="22" customWidth="1"/>
    <col min="21" max="21" width="9.140625" style="22"/>
    <col min="22" max="22" width="10.42578125" style="22" customWidth="1"/>
    <col min="23" max="16384" width="9.140625" style="22"/>
  </cols>
  <sheetData>
    <row r="1" spans="1:16" s="5" customFormat="1" ht="31.5" customHeight="1">
      <c r="A1" s="151" t="s">
        <v>64</v>
      </c>
      <c r="B1" s="152"/>
      <c r="C1" s="152"/>
      <c r="D1" s="152"/>
      <c r="E1" s="152"/>
      <c r="F1" s="152"/>
      <c r="G1" s="152"/>
      <c r="H1" s="152"/>
      <c r="I1" s="152"/>
      <c r="J1" s="152"/>
      <c r="K1" s="152"/>
      <c r="L1" s="152"/>
      <c r="M1" s="152"/>
      <c r="N1" s="153"/>
      <c r="O1" s="67"/>
      <c r="P1" s="68"/>
    </row>
    <row r="2" spans="1:16" s="5" customFormat="1" ht="24" customHeight="1" thickBot="1">
      <c r="A2" s="95" t="s">
        <v>97</v>
      </c>
      <c r="B2" s="96"/>
      <c r="C2" s="96"/>
      <c r="D2" s="96"/>
      <c r="E2" s="96"/>
      <c r="F2" s="96"/>
      <c r="G2" s="96"/>
      <c r="H2" s="96"/>
      <c r="I2" s="96"/>
      <c r="J2" s="96"/>
      <c r="K2" s="96"/>
      <c r="L2" s="96"/>
      <c r="M2" s="96"/>
      <c r="N2" s="97"/>
      <c r="O2" s="69"/>
      <c r="P2" s="68"/>
    </row>
    <row r="3" spans="1:16" s="6" customFormat="1" ht="39" customHeight="1">
      <c r="A3" s="110" t="s">
        <v>11</v>
      </c>
      <c r="B3" s="111"/>
      <c r="C3" s="154" t="s">
        <v>17</v>
      </c>
      <c r="D3" s="114" t="s">
        <v>15</v>
      </c>
      <c r="E3" s="122" t="s">
        <v>98</v>
      </c>
      <c r="F3" s="122"/>
      <c r="G3" s="124" t="s">
        <v>62</v>
      </c>
      <c r="H3" s="126" t="s">
        <v>99</v>
      </c>
      <c r="I3" s="127"/>
      <c r="J3" s="130" t="s">
        <v>63</v>
      </c>
      <c r="K3" s="116" t="s">
        <v>121</v>
      </c>
      <c r="L3" s="117"/>
      <c r="M3" s="120" t="s">
        <v>122</v>
      </c>
      <c r="N3" s="121"/>
      <c r="O3" s="70"/>
      <c r="P3" s="71"/>
    </row>
    <row r="4" spans="1:16" s="6" customFormat="1" ht="36" customHeight="1" thickBot="1">
      <c r="A4" s="112"/>
      <c r="B4" s="113"/>
      <c r="C4" s="155"/>
      <c r="D4" s="115"/>
      <c r="E4" s="123"/>
      <c r="F4" s="123"/>
      <c r="G4" s="125"/>
      <c r="H4" s="128"/>
      <c r="I4" s="129"/>
      <c r="J4" s="131"/>
      <c r="K4" s="118"/>
      <c r="L4" s="119"/>
      <c r="M4" s="37" t="s">
        <v>77</v>
      </c>
      <c r="N4" s="85" t="s">
        <v>78</v>
      </c>
      <c r="O4" s="70"/>
      <c r="P4" s="71"/>
    </row>
    <row r="5" spans="1:16" s="6" customFormat="1" ht="37.5" customHeight="1">
      <c r="A5" s="61">
        <v>1</v>
      </c>
      <c r="B5" s="1" t="s">
        <v>51</v>
      </c>
      <c r="C5" s="14" t="s">
        <v>19</v>
      </c>
      <c r="D5" s="15" t="s">
        <v>10</v>
      </c>
      <c r="E5" s="87">
        <v>0.72362400000000004</v>
      </c>
      <c r="F5" s="32" t="s">
        <v>13</v>
      </c>
      <c r="G5" s="2">
        <v>0.93</v>
      </c>
      <c r="H5" s="16" t="s">
        <v>88</v>
      </c>
      <c r="I5" s="29">
        <f t="shared" ref="I5:I20" si="0">(E5*1000)/(8250*0.93)</f>
        <v>9.4313978494623654E-2</v>
      </c>
      <c r="J5" s="31">
        <f>+(I5/$I$5)*100</f>
        <v>100</v>
      </c>
      <c r="K5" s="86">
        <v>0.80147100000000004</v>
      </c>
      <c r="L5" s="17" t="s">
        <v>20</v>
      </c>
      <c r="M5" s="4">
        <f t="shared" ref="M5:M20" si="1">+(E5/K5)-1</f>
        <v>-9.7130151933132902E-2</v>
      </c>
      <c r="N5" s="62">
        <v>1</v>
      </c>
      <c r="O5" s="70"/>
      <c r="P5" s="71"/>
    </row>
    <row r="6" spans="1:16" s="6" customFormat="1" ht="34.5">
      <c r="A6" s="63">
        <v>2</v>
      </c>
      <c r="B6" s="7" t="s">
        <v>54</v>
      </c>
      <c r="C6" s="8" t="s">
        <v>19</v>
      </c>
      <c r="D6" s="9" t="s">
        <v>10</v>
      </c>
      <c r="E6" s="87">
        <v>0.72714500000000004</v>
      </c>
      <c r="F6" s="33" t="s">
        <v>13</v>
      </c>
      <c r="G6" s="10">
        <v>0.93</v>
      </c>
      <c r="H6" s="11" t="s">
        <v>89</v>
      </c>
      <c r="I6" s="30">
        <f t="shared" si="0"/>
        <v>9.4772890192245038E-2</v>
      </c>
      <c r="J6" s="31">
        <f t="shared" ref="J6:J38" si="2">+(I6/$I$5)*100</f>
        <v>100.48657866516312</v>
      </c>
      <c r="K6" s="86">
        <v>0.80538299999999996</v>
      </c>
      <c r="L6" s="12" t="s">
        <v>20</v>
      </c>
      <c r="M6" s="13">
        <f t="shared" si="1"/>
        <v>-9.7143843363964644E-2</v>
      </c>
      <c r="N6" s="64">
        <v>1</v>
      </c>
      <c r="O6" s="70"/>
      <c r="P6" s="71"/>
    </row>
    <row r="7" spans="1:16" s="6" customFormat="1" ht="34.5">
      <c r="A7" s="61">
        <v>3</v>
      </c>
      <c r="B7" s="36" t="s">
        <v>59</v>
      </c>
      <c r="C7" s="14" t="s">
        <v>22</v>
      </c>
      <c r="D7" s="15" t="s">
        <v>10</v>
      </c>
      <c r="E7" s="87">
        <v>0.74504800000000004</v>
      </c>
      <c r="F7" s="32" t="s">
        <v>13</v>
      </c>
      <c r="G7" s="2">
        <v>0.93</v>
      </c>
      <c r="H7" s="3" t="s">
        <v>104</v>
      </c>
      <c r="I7" s="29">
        <f t="shared" si="0"/>
        <v>9.7106288693385473E-2</v>
      </c>
      <c r="J7" s="31">
        <f t="shared" si="2"/>
        <v>102.96065359910673</v>
      </c>
      <c r="K7" s="86">
        <v>0.82297299999999995</v>
      </c>
      <c r="L7" s="17" t="s">
        <v>20</v>
      </c>
      <c r="M7" s="4">
        <f t="shared" si="1"/>
        <v>-9.4687189008630823E-2</v>
      </c>
      <c r="N7" s="62">
        <v>2</v>
      </c>
      <c r="O7" s="70"/>
      <c r="P7" s="71"/>
    </row>
    <row r="8" spans="1:16" s="6" customFormat="1" ht="34.5">
      <c r="A8" s="61">
        <v>4</v>
      </c>
      <c r="B8" s="1" t="s">
        <v>68</v>
      </c>
      <c r="C8" s="14" t="s">
        <v>21</v>
      </c>
      <c r="D8" s="15" t="s">
        <v>10</v>
      </c>
      <c r="E8" s="87">
        <v>0.75042299999999995</v>
      </c>
      <c r="F8" s="32" t="s">
        <v>13</v>
      </c>
      <c r="G8" s="2">
        <v>0.93</v>
      </c>
      <c r="H8" s="3" t="s">
        <v>118</v>
      </c>
      <c r="I8" s="29">
        <f t="shared" si="0"/>
        <v>9.7806842619745843E-2</v>
      </c>
      <c r="J8" s="31">
        <f t="shared" si="2"/>
        <v>103.70344267188484</v>
      </c>
      <c r="K8" s="86">
        <v>0.828264</v>
      </c>
      <c r="L8" s="17" t="s">
        <v>20</v>
      </c>
      <c r="M8" s="4">
        <f t="shared" si="1"/>
        <v>-9.3980904639100582E-2</v>
      </c>
      <c r="N8" s="62">
        <v>3</v>
      </c>
      <c r="O8" s="70"/>
      <c r="P8" s="71"/>
    </row>
    <row r="9" spans="1:16" s="6" customFormat="1" ht="34.5">
      <c r="A9" s="63">
        <v>5</v>
      </c>
      <c r="B9" s="36" t="s">
        <v>57</v>
      </c>
      <c r="C9" s="14" t="s">
        <v>22</v>
      </c>
      <c r="D9" s="15" t="s">
        <v>10</v>
      </c>
      <c r="E9" s="87">
        <v>0.75564399999999998</v>
      </c>
      <c r="F9" s="32" t="s">
        <v>13</v>
      </c>
      <c r="G9" s="2">
        <v>0.93</v>
      </c>
      <c r="H9" s="3" t="s">
        <v>105</v>
      </c>
      <c r="I9" s="29">
        <f t="shared" si="0"/>
        <v>9.8487324861518413E-2</v>
      </c>
      <c r="J9" s="31">
        <f t="shared" si="2"/>
        <v>104.42494997401965</v>
      </c>
      <c r="K9" s="86">
        <v>0.833453</v>
      </c>
      <c r="L9" s="17" t="s">
        <v>20</v>
      </c>
      <c r="M9" s="4">
        <f t="shared" si="1"/>
        <v>-9.3357393878239159E-2</v>
      </c>
      <c r="N9" s="62">
        <v>4</v>
      </c>
      <c r="O9" s="70"/>
      <c r="P9" s="71"/>
    </row>
    <row r="10" spans="1:16" s="6" customFormat="1" ht="34.5">
      <c r="A10" s="61">
        <v>6</v>
      </c>
      <c r="B10" s="36" t="s">
        <v>67</v>
      </c>
      <c r="C10" s="14" t="s">
        <v>24</v>
      </c>
      <c r="D10" s="15" t="s">
        <v>10</v>
      </c>
      <c r="E10" s="87">
        <v>0.75728899999999999</v>
      </c>
      <c r="F10" s="32" t="s">
        <v>13</v>
      </c>
      <c r="G10" s="2">
        <v>0.93</v>
      </c>
      <c r="H10" s="3" t="s">
        <v>100</v>
      </c>
      <c r="I10" s="29">
        <f t="shared" si="0"/>
        <v>9.8701726946888238E-2</v>
      </c>
      <c r="J10" s="31">
        <f t="shared" si="2"/>
        <v>104.65227797861874</v>
      </c>
      <c r="K10" s="91">
        <v>0.81646399999999997</v>
      </c>
      <c r="L10" s="17" t="s">
        <v>20</v>
      </c>
      <c r="M10" s="4">
        <f t="shared" si="1"/>
        <v>-7.2477169844598177E-2</v>
      </c>
      <c r="N10" s="62">
        <v>14</v>
      </c>
      <c r="O10" s="70"/>
      <c r="P10" s="71"/>
    </row>
    <row r="11" spans="1:16" s="6" customFormat="1" ht="34.5">
      <c r="A11" s="61">
        <v>7</v>
      </c>
      <c r="B11" s="1" t="s">
        <v>60</v>
      </c>
      <c r="C11" s="14" t="s">
        <v>23</v>
      </c>
      <c r="D11" s="15" t="s">
        <v>10</v>
      </c>
      <c r="E11" s="87">
        <v>0.76089097839999997</v>
      </c>
      <c r="F11" s="32" t="s">
        <v>13</v>
      </c>
      <c r="G11" s="2">
        <v>0.93</v>
      </c>
      <c r="H11" s="3" t="s">
        <v>110</v>
      </c>
      <c r="I11" s="29">
        <f t="shared" si="0"/>
        <v>9.9171193014011075E-2</v>
      </c>
      <c r="J11" s="31">
        <f t="shared" si="2"/>
        <v>105.15004731739135</v>
      </c>
      <c r="K11" s="86">
        <v>0.83853900000000003</v>
      </c>
      <c r="L11" s="17" t="s">
        <v>20</v>
      </c>
      <c r="M11" s="4">
        <f t="shared" si="1"/>
        <v>-9.2599177378750452E-2</v>
      </c>
      <c r="N11" s="62">
        <v>4</v>
      </c>
      <c r="O11" s="70"/>
      <c r="P11" s="71"/>
    </row>
    <row r="12" spans="1:16" s="6" customFormat="1" ht="34.5">
      <c r="A12" s="63">
        <v>8</v>
      </c>
      <c r="B12" s="7" t="s">
        <v>66</v>
      </c>
      <c r="C12" s="14" t="s">
        <v>42</v>
      </c>
      <c r="D12" s="15" t="s">
        <v>10</v>
      </c>
      <c r="E12" s="87">
        <v>0.76617299999999999</v>
      </c>
      <c r="F12" s="32" t="s">
        <v>13</v>
      </c>
      <c r="G12" s="2">
        <v>0.93</v>
      </c>
      <c r="H12" s="3" t="s">
        <v>113</v>
      </c>
      <c r="I12" s="38">
        <f t="shared" si="0"/>
        <v>9.9859628543499515E-2</v>
      </c>
      <c r="J12" s="31">
        <f t="shared" si="2"/>
        <v>105.87998739676961</v>
      </c>
      <c r="K12" s="86">
        <v>0.84571399999999997</v>
      </c>
      <c r="L12" s="39" t="s">
        <v>20</v>
      </c>
      <c r="M12" s="40">
        <f t="shared" si="1"/>
        <v>-9.4051889882395212E-2</v>
      </c>
      <c r="N12" s="62">
        <v>3</v>
      </c>
      <c r="O12" s="70"/>
      <c r="P12" s="71"/>
    </row>
    <row r="13" spans="1:16" s="6" customFormat="1" ht="34.5">
      <c r="A13" s="61">
        <v>9</v>
      </c>
      <c r="B13" s="36" t="s">
        <v>69</v>
      </c>
      <c r="C13" s="14" t="s">
        <v>22</v>
      </c>
      <c r="D13" s="15" t="s">
        <v>10</v>
      </c>
      <c r="E13" s="87">
        <v>0.76819400000000004</v>
      </c>
      <c r="F13" s="32" t="s">
        <v>13</v>
      </c>
      <c r="G13" s="2">
        <v>0.93</v>
      </c>
      <c r="H13" s="3" t="s">
        <v>106</v>
      </c>
      <c r="I13" s="29">
        <f t="shared" si="0"/>
        <v>0.10012303681981102</v>
      </c>
      <c r="J13" s="31">
        <f t="shared" si="2"/>
        <v>106.15927608813418</v>
      </c>
      <c r="K13" s="86">
        <v>0.84393600000000002</v>
      </c>
      <c r="L13" s="17" t="s">
        <v>20</v>
      </c>
      <c r="M13" s="4">
        <f t="shared" si="1"/>
        <v>-8.9748511735487035E-2</v>
      </c>
      <c r="N13" s="62">
        <v>6</v>
      </c>
      <c r="O13" s="70"/>
      <c r="P13" s="71"/>
    </row>
    <row r="14" spans="1:16" s="6" customFormat="1" ht="34.5">
      <c r="A14" s="61">
        <v>10</v>
      </c>
      <c r="B14" s="36" t="s">
        <v>58</v>
      </c>
      <c r="C14" s="14" t="s">
        <v>22</v>
      </c>
      <c r="D14" s="15" t="s">
        <v>10</v>
      </c>
      <c r="E14" s="87">
        <v>0.77198800000000001</v>
      </c>
      <c r="F14" s="32" t="s">
        <v>13</v>
      </c>
      <c r="G14" s="2">
        <v>0.93</v>
      </c>
      <c r="H14" s="3" t="s">
        <v>107</v>
      </c>
      <c r="I14" s="29">
        <f t="shared" si="0"/>
        <v>0.10061753014011079</v>
      </c>
      <c r="J14" s="31">
        <f t="shared" si="2"/>
        <v>106.68358152852863</v>
      </c>
      <c r="K14" s="86">
        <v>0.849441</v>
      </c>
      <c r="L14" s="17" t="s">
        <v>20</v>
      </c>
      <c r="M14" s="4">
        <f t="shared" si="1"/>
        <v>-9.1181141480102812E-2</v>
      </c>
      <c r="N14" s="62">
        <v>5</v>
      </c>
      <c r="O14" s="70"/>
      <c r="P14" s="71"/>
    </row>
    <row r="15" spans="1:16" s="6" customFormat="1" ht="34.5">
      <c r="A15" s="63">
        <v>11</v>
      </c>
      <c r="B15" s="36" t="s">
        <v>56</v>
      </c>
      <c r="C15" s="14" t="s">
        <v>24</v>
      </c>
      <c r="D15" s="15" t="s">
        <v>10</v>
      </c>
      <c r="E15" s="87">
        <v>0.77324800000000005</v>
      </c>
      <c r="F15" s="32" t="s">
        <v>13</v>
      </c>
      <c r="G15" s="2">
        <v>0.93</v>
      </c>
      <c r="H15" s="3" t="s">
        <v>101</v>
      </c>
      <c r="I15" s="29">
        <f t="shared" si="0"/>
        <v>0.10078175301401109</v>
      </c>
      <c r="J15" s="31">
        <f t="shared" si="2"/>
        <v>106.85770510651942</v>
      </c>
      <c r="K15" s="91">
        <v>0.83338299999999998</v>
      </c>
      <c r="L15" s="17" t="s">
        <v>20</v>
      </c>
      <c r="M15" s="4">
        <f t="shared" si="1"/>
        <v>-7.2157699401115605E-2</v>
      </c>
      <c r="N15" s="62">
        <v>14</v>
      </c>
      <c r="O15" s="70"/>
      <c r="P15" s="71"/>
    </row>
    <row r="16" spans="1:16" s="6" customFormat="1" ht="34.5">
      <c r="A16" s="61">
        <v>12</v>
      </c>
      <c r="B16" s="7" t="s">
        <v>55</v>
      </c>
      <c r="C16" s="14" t="s">
        <v>19</v>
      </c>
      <c r="D16" s="15" t="s">
        <v>10</v>
      </c>
      <c r="E16" s="87">
        <v>0.78661499999999995</v>
      </c>
      <c r="F16" s="32" t="s">
        <v>13</v>
      </c>
      <c r="G16" s="2">
        <v>0.93</v>
      </c>
      <c r="H16" s="16" t="s">
        <v>90</v>
      </c>
      <c r="I16" s="29">
        <f t="shared" si="0"/>
        <v>0.10252394916911046</v>
      </c>
      <c r="J16" s="31">
        <f t="shared" si="2"/>
        <v>108.70493515969622</v>
      </c>
      <c r="K16" s="86">
        <v>0.87146100000000004</v>
      </c>
      <c r="L16" s="17" t="s">
        <v>20</v>
      </c>
      <c r="M16" s="4">
        <f t="shared" si="1"/>
        <v>-9.7360639202442867E-2</v>
      </c>
      <c r="N16" s="62">
        <v>1</v>
      </c>
      <c r="O16" s="70"/>
      <c r="P16" s="71"/>
    </row>
    <row r="17" spans="1:22" s="6" customFormat="1" ht="36">
      <c r="A17" s="61">
        <v>13</v>
      </c>
      <c r="B17" s="1" t="s">
        <v>40</v>
      </c>
      <c r="C17" s="28" t="s">
        <v>71</v>
      </c>
      <c r="D17" s="15" t="s">
        <v>50</v>
      </c>
      <c r="E17" s="87">
        <v>0.31574999999999998</v>
      </c>
      <c r="F17" s="32" t="s">
        <v>12</v>
      </c>
      <c r="G17" s="2">
        <v>0.65</v>
      </c>
      <c r="H17" s="3" t="s">
        <v>85</v>
      </c>
      <c r="I17" s="29">
        <f>(E17*1000)/(4724*0.65)</f>
        <v>0.10283006578518857</v>
      </c>
      <c r="J17" s="31">
        <f t="shared" si="2"/>
        <v>109.02950700043937</v>
      </c>
      <c r="K17" s="92">
        <v>0.29385</v>
      </c>
      <c r="L17" s="17" t="s">
        <v>12</v>
      </c>
      <c r="M17" s="4">
        <f>+(E17/K17)-1</f>
        <v>7.4527820316487858E-2</v>
      </c>
      <c r="N17" s="62">
        <v>23</v>
      </c>
      <c r="O17" s="70"/>
      <c r="P17" s="71"/>
    </row>
    <row r="18" spans="1:22" s="6" customFormat="1" ht="34.5">
      <c r="A18" s="63">
        <v>14</v>
      </c>
      <c r="B18" s="7" t="s">
        <v>55</v>
      </c>
      <c r="C18" s="14" t="s">
        <v>42</v>
      </c>
      <c r="D18" s="15" t="s">
        <v>10</v>
      </c>
      <c r="E18" s="87">
        <v>0.82562500000000005</v>
      </c>
      <c r="F18" s="32" t="s">
        <v>13</v>
      </c>
      <c r="G18" s="2">
        <v>0.93</v>
      </c>
      <c r="H18" s="3" t="s">
        <v>114</v>
      </c>
      <c r="I18" s="38">
        <f t="shared" si="0"/>
        <v>0.10760834147930923</v>
      </c>
      <c r="J18" s="31">
        <f t="shared" si="2"/>
        <v>114.09585641161711</v>
      </c>
      <c r="K18" s="86">
        <v>0.91179200000000005</v>
      </c>
      <c r="L18" s="39" t="s">
        <v>20</v>
      </c>
      <c r="M18" s="40">
        <f t="shared" si="1"/>
        <v>-9.4502912945057638E-2</v>
      </c>
      <c r="N18" s="62">
        <v>2</v>
      </c>
      <c r="O18" s="72" t="s">
        <v>75</v>
      </c>
      <c r="P18" s="73"/>
    </row>
    <row r="19" spans="1:22" s="6" customFormat="1" ht="34.5">
      <c r="A19" s="61">
        <v>15</v>
      </c>
      <c r="B19" s="36" t="s">
        <v>53</v>
      </c>
      <c r="C19" s="14" t="s">
        <v>22</v>
      </c>
      <c r="D19" s="15" t="s">
        <v>10</v>
      </c>
      <c r="E19" s="87">
        <v>0.82766399999999996</v>
      </c>
      <c r="F19" s="32" t="s">
        <v>13</v>
      </c>
      <c r="G19" s="2">
        <v>0.93</v>
      </c>
      <c r="H19" s="3" t="s">
        <v>108</v>
      </c>
      <c r="I19" s="29">
        <f t="shared" si="0"/>
        <v>0.10787409579667644</v>
      </c>
      <c r="J19" s="31">
        <f t="shared" si="2"/>
        <v>114.37763258266725</v>
      </c>
      <c r="K19" s="86">
        <v>0.91001399999999999</v>
      </c>
      <c r="L19" s="17" t="s">
        <v>20</v>
      </c>
      <c r="M19" s="4">
        <f t="shared" si="1"/>
        <v>-9.049311329276255E-2</v>
      </c>
      <c r="N19" s="62">
        <v>6</v>
      </c>
      <c r="O19" s="70"/>
      <c r="P19" s="71"/>
    </row>
    <row r="20" spans="1:22" s="6" customFormat="1" ht="34.5">
      <c r="A20" s="61">
        <v>16</v>
      </c>
      <c r="B20" s="36" t="s">
        <v>53</v>
      </c>
      <c r="C20" s="14" t="s">
        <v>24</v>
      </c>
      <c r="D20" s="15" t="s">
        <v>10</v>
      </c>
      <c r="E20" s="87">
        <v>0.83271799999999996</v>
      </c>
      <c r="F20" s="32" t="s">
        <v>13</v>
      </c>
      <c r="G20" s="2">
        <v>0.93</v>
      </c>
      <c r="H20" s="3" t="s">
        <v>102</v>
      </c>
      <c r="I20" s="29">
        <f t="shared" si="0"/>
        <v>0.1085328119908765</v>
      </c>
      <c r="J20" s="31">
        <f t="shared" si="2"/>
        <v>115.07606160105249</v>
      </c>
      <c r="K20" s="91">
        <v>0.89953099999999997</v>
      </c>
      <c r="L20" s="17" t="s">
        <v>20</v>
      </c>
      <c r="M20" s="4">
        <f t="shared" si="1"/>
        <v>-7.4275372388500238E-2</v>
      </c>
      <c r="N20" s="62">
        <v>12</v>
      </c>
      <c r="O20" s="70"/>
      <c r="P20" s="71"/>
    </row>
    <row r="21" spans="1:22" s="6" customFormat="1" ht="34.5">
      <c r="A21" s="63">
        <v>17</v>
      </c>
      <c r="B21" s="1" t="s">
        <v>81</v>
      </c>
      <c r="C21" s="14" t="s">
        <v>23</v>
      </c>
      <c r="D21" s="15" t="s">
        <v>10</v>
      </c>
      <c r="E21" s="87">
        <v>0.86938993119999997</v>
      </c>
      <c r="F21" s="32" t="s">
        <v>13</v>
      </c>
      <c r="G21" s="2">
        <v>0.93</v>
      </c>
      <c r="H21" s="3" t="s">
        <v>111</v>
      </c>
      <c r="I21" s="29">
        <f t="shared" ref="I21:I27" si="3">(E21*1000)/(8250*0.93)</f>
        <v>0.11331247066797002</v>
      </c>
      <c r="J21" s="31">
        <f t="shared" si="2"/>
        <v>120.14387737277923</v>
      </c>
      <c r="K21" s="86">
        <v>0.94514500000000001</v>
      </c>
      <c r="L21" s="17" t="s">
        <v>20</v>
      </c>
      <c r="M21" s="4">
        <f t="shared" ref="M21:M26" si="4">+(E21/K21)-1</f>
        <v>-8.0151795544599058E-2</v>
      </c>
      <c r="N21" s="62">
        <v>9</v>
      </c>
      <c r="O21" s="75"/>
      <c r="P21" s="76"/>
    </row>
    <row r="22" spans="1:22" s="6" customFormat="1" ht="34.5">
      <c r="A22" s="61">
        <v>18</v>
      </c>
      <c r="B22" s="36" t="s">
        <v>52</v>
      </c>
      <c r="C22" s="14" t="s">
        <v>22</v>
      </c>
      <c r="D22" s="15" t="s">
        <v>10</v>
      </c>
      <c r="E22" s="87">
        <v>0.87178699999999998</v>
      </c>
      <c r="F22" s="32" t="s">
        <v>13</v>
      </c>
      <c r="G22" s="2">
        <v>0.93</v>
      </c>
      <c r="H22" s="3" t="s">
        <v>109</v>
      </c>
      <c r="I22" s="29">
        <f t="shared" si="3"/>
        <v>0.11362489410231347</v>
      </c>
      <c r="J22" s="31">
        <f t="shared" si="2"/>
        <v>120.47513625860947</v>
      </c>
      <c r="K22" s="91">
        <v>0.94020300000000001</v>
      </c>
      <c r="L22" s="17" t="s">
        <v>20</v>
      </c>
      <c r="M22" s="4">
        <f t="shared" si="4"/>
        <v>-7.276726409084E-2</v>
      </c>
      <c r="N22" s="62">
        <v>13</v>
      </c>
      <c r="O22" s="72" t="s">
        <v>72</v>
      </c>
      <c r="P22" s="74"/>
    </row>
    <row r="23" spans="1:22" s="6" customFormat="1" ht="34.5">
      <c r="A23" s="61">
        <v>19</v>
      </c>
      <c r="B23" s="1" t="s">
        <v>70</v>
      </c>
      <c r="C23" s="14" t="s">
        <v>21</v>
      </c>
      <c r="D23" s="15" t="s">
        <v>10</v>
      </c>
      <c r="E23" s="87">
        <v>0.89507800000000004</v>
      </c>
      <c r="F23" s="32" t="s">
        <v>13</v>
      </c>
      <c r="G23" s="2">
        <v>0.93</v>
      </c>
      <c r="H23" s="35" t="s">
        <v>117</v>
      </c>
      <c r="I23" s="29">
        <f>(E23*1000)/(8250*0.93)</f>
        <v>0.11666054089279897</v>
      </c>
      <c r="J23" s="31">
        <f t="shared" si="2"/>
        <v>123.69379677843743</v>
      </c>
      <c r="K23" s="86">
        <v>0.97045000000000003</v>
      </c>
      <c r="L23" s="17" t="s">
        <v>20</v>
      </c>
      <c r="M23" s="4">
        <f>+(E23/K23)-1</f>
        <v>-7.766706167241999E-2</v>
      </c>
      <c r="N23" s="62">
        <v>11</v>
      </c>
      <c r="O23" s="75"/>
      <c r="P23" s="78"/>
    </row>
    <row r="24" spans="1:22" s="6" customFormat="1" ht="34.5">
      <c r="A24" s="63">
        <v>20</v>
      </c>
      <c r="B24" s="36" t="s">
        <v>61</v>
      </c>
      <c r="C24" s="14" t="s">
        <v>79</v>
      </c>
      <c r="D24" s="15" t="s">
        <v>10</v>
      </c>
      <c r="E24" s="87">
        <v>0.91094299999999995</v>
      </c>
      <c r="F24" s="32" t="s">
        <v>13</v>
      </c>
      <c r="G24" s="2">
        <v>0.93</v>
      </c>
      <c r="H24" s="3" t="s">
        <v>115</v>
      </c>
      <c r="I24" s="29">
        <f>(E24*1000)/(8250*0.93)</f>
        <v>0.11872831541218638</v>
      </c>
      <c r="J24" s="31">
        <f t="shared" si="2"/>
        <v>125.88623373464674</v>
      </c>
      <c r="K24" s="91">
        <v>0.99383999999999995</v>
      </c>
      <c r="L24" s="17" t="s">
        <v>20</v>
      </c>
      <c r="M24" s="4">
        <f>+(E24/K24)-1</f>
        <v>-8.3410810593254503E-2</v>
      </c>
      <c r="N24" s="62">
        <v>7</v>
      </c>
      <c r="O24" s="72" t="s">
        <v>80</v>
      </c>
      <c r="P24" s="86">
        <v>1.08067</v>
      </c>
      <c r="Q24" s="60">
        <f>+P24/1.18</f>
        <v>0.91582203389830519</v>
      </c>
    </row>
    <row r="25" spans="1:22" s="6" customFormat="1" ht="34.5">
      <c r="A25" s="61">
        <v>21</v>
      </c>
      <c r="B25" s="36" t="s">
        <v>52</v>
      </c>
      <c r="C25" s="14" t="s">
        <v>24</v>
      </c>
      <c r="D25" s="15" t="s">
        <v>10</v>
      </c>
      <c r="E25" s="87">
        <v>0.91984699999999997</v>
      </c>
      <c r="F25" s="32" t="s">
        <v>13</v>
      </c>
      <c r="G25" s="2">
        <v>0.93</v>
      </c>
      <c r="H25" s="3" t="s">
        <v>103</v>
      </c>
      <c r="I25" s="29">
        <f t="shared" si="3"/>
        <v>0.11988882372108178</v>
      </c>
      <c r="J25" s="31">
        <f t="shared" si="2"/>
        <v>127.1167070191149</v>
      </c>
      <c r="K25" s="91">
        <v>0.957372</v>
      </c>
      <c r="L25" s="17" t="s">
        <v>20</v>
      </c>
      <c r="M25" s="4">
        <f t="shared" si="4"/>
        <v>-3.9195840279431682E-2</v>
      </c>
      <c r="N25" s="62">
        <v>17</v>
      </c>
      <c r="O25" s="72" t="s">
        <v>73</v>
      </c>
      <c r="P25" s="77"/>
    </row>
    <row r="26" spans="1:22" s="6" customFormat="1" ht="34.5">
      <c r="A26" s="61">
        <v>22</v>
      </c>
      <c r="B26" s="36" t="s">
        <v>61</v>
      </c>
      <c r="C26" s="14" t="s">
        <v>23</v>
      </c>
      <c r="D26" s="15" t="s">
        <v>10</v>
      </c>
      <c r="E26" s="87">
        <v>0.92885997679999999</v>
      </c>
      <c r="F26" s="32" t="s">
        <v>13</v>
      </c>
      <c r="G26" s="2">
        <v>0.93</v>
      </c>
      <c r="H26" s="3" t="s">
        <v>112</v>
      </c>
      <c r="I26" s="29">
        <f t="shared" si="3"/>
        <v>0.12106353558813947</v>
      </c>
      <c r="J26" s="31">
        <f t="shared" si="2"/>
        <v>128.36224016892751</v>
      </c>
      <c r="K26" s="91">
        <v>1.011223</v>
      </c>
      <c r="L26" s="17" t="s">
        <v>20</v>
      </c>
      <c r="M26" s="4">
        <f t="shared" si="4"/>
        <v>-8.144892194896669E-2</v>
      </c>
      <c r="N26" s="62">
        <v>8</v>
      </c>
      <c r="O26" s="72" t="s">
        <v>74</v>
      </c>
      <c r="P26" s="79"/>
    </row>
    <row r="27" spans="1:22" s="6" customFormat="1" ht="34.5">
      <c r="A27" s="63">
        <v>23</v>
      </c>
      <c r="B27" s="36" t="s">
        <v>61</v>
      </c>
      <c r="C27" s="14" t="s">
        <v>21</v>
      </c>
      <c r="D27" s="15" t="s">
        <v>10</v>
      </c>
      <c r="E27" s="87">
        <v>0.95454799999999995</v>
      </c>
      <c r="F27" s="32" t="s">
        <v>13</v>
      </c>
      <c r="G27" s="2">
        <v>0.93</v>
      </c>
      <c r="H27" s="3" t="s">
        <v>116</v>
      </c>
      <c r="I27" s="29">
        <f t="shared" si="3"/>
        <v>0.12441159986966438</v>
      </c>
      <c r="J27" s="31">
        <f t="shared" si="2"/>
        <v>131.91215327297047</v>
      </c>
      <c r="K27" s="86">
        <v>1.0365279999999999</v>
      </c>
      <c r="L27" s="17" t="s">
        <v>20</v>
      </c>
      <c r="M27" s="4">
        <f>+(E27/K27)-1</f>
        <v>-7.9090965222357701E-2</v>
      </c>
      <c r="N27" s="62">
        <v>10</v>
      </c>
      <c r="O27" s="72" t="s">
        <v>76</v>
      </c>
      <c r="P27" s="80"/>
    </row>
    <row r="28" spans="1:22" s="6" customFormat="1" ht="36">
      <c r="A28" s="61">
        <v>24</v>
      </c>
      <c r="B28" s="1" t="s">
        <v>39</v>
      </c>
      <c r="C28" s="28" t="s">
        <v>38</v>
      </c>
      <c r="D28" s="15" t="s">
        <v>49</v>
      </c>
      <c r="E28" s="87">
        <v>0.49399999999999999</v>
      </c>
      <c r="F28" s="32" t="s">
        <v>12</v>
      </c>
      <c r="G28" s="2">
        <v>0.65</v>
      </c>
      <c r="H28" s="3" t="s">
        <v>86</v>
      </c>
      <c r="I28" s="29">
        <f>(E28*1000)/(4932*0.65)</f>
        <v>0.154095701540957</v>
      </c>
      <c r="J28" s="31">
        <f t="shared" si="2"/>
        <v>163.3858564769815</v>
      </c>
      <c r="K28" s="92">
        <v>0.45700000000000002</v>
      </c>
      <c r="L28" s="17" t="s">
        <v>12</v>
      </c>
      <c r="M28" s="4">
        <f>+(E28/K28)-1</f>
        <v>8.0962800875273411E-2</v>
      </c>
      <c r="N28" s="62">
        <v>24</v>
      </c>
      <c r="O28" s="75"/>
      <c r="P28" s="76"/>
    </row>
    <row r="29" spans="1:22" s="6" customFormat="1" ht="34.5">
      <c r="A29" s="61">
        <v>25</v>
      </c>
      <c r="B29" s="18" t="s">
        <v>47</v>
      </c>
      <c r="C29" s="14" t="s">
        <v>25</v>
      </c>
      <c r="D29" s="15" t="s">
        <v>3</v>
      </c>
      <c r="E29" s="87">
        <v>0.72881355930000002</v>
      </c>
      <c r="F29" s="34" t="s">
        <v>12</v>
      </c>
      <c r="G29" s="2">
        <v>0.65</v>
      </c>
      <c r="H29" s="3" t="s">
        <v>84</v>
      </c>
      <c r="I29" s="29">
        <f>(E29*1000)/(7000*0.65)</f>
        <v>0.16017880424175826</v>
      </c>
      <c r="J29" s="31">
        <f t="shared" si="2"/>
        <v>169.83569858723456</v>
      </c>
      <c r="K29" s="86">
        <v>0.72881399999999996</v>
      </c>
      <c r="L29" s="17" t="s">
        <v>12</v>
      </c>
      <c r="M29" s="4">
        <f t="shared" ref="M29:M38" si="5">+(E29/K29)-1</f>
        <v>-6.0468102969224446E-7</v>
      </c>
      <c r="N29" s="62">
        <v>18</v>
      </c>
      <c r="O29" s="70"/>
      <c r="P29" s="81"/>
    </row>
    <row r="30" spans="1:22" s="6" customFormat="1" ht="37.5">
      <c r="A30" s="61">
        <v>26</v>
      </c>
      <c r="B30" s="1" t="s">
        <v>26</v>
      </c>
      <c r="C30" s="14" t="s">
        <v>27</v>
      </c>
      <c r="D30" s="15" t="s">
        <v>28</v>
      </c>
      <c r="E30" s="87">
        <v>1.4524889999999999</v>
      </c>
      <c r="F30" s="32" t="s">
        <v>48</v>
      </c>
      <c r="G30" s="2">
        <v>0.93</v>
      </c>
      <c r="H30" s="3" t="s">
        <v>119</v>
      </c>
      <c r="I30" s="29">
        <f>(E30*1000)/(8250*0.93)</f>
        <v>0.189311045943304</v>
      </c>
      <c r="J30" s="31">
        <f>+(I30/$I$5)*100</f>
        <v>200.72427116845213</v>
      </c>
      <c r="K30" s="93">
        <v>1.5243169999999999</v>
      </c>
      <c r="L30" s="17" t="s">
        <v>20</v>
      </c>
      <c r="M30" s="13">
        <f>+(E30/K30)-1</f>
        <v>-4.7121432090569071E-2</v>
      </c>
      <c r="N30" s="62">
        <v>16</v>
      </c>
      <c r="O30" s="70"/>
      <c r="P30" s="59"/>
    </row>
    <row r="31" spans="1:22" s="6" customFormat="1" ht="36">
      <c r="A31" s="63">
        <v>27</v>
      </c>
      <c r="B31" s="1" t="s">
        <v>29</v>
      </c>
      <c r="C31" s="27" t="s">
        <v>43</v>
      </c>
      <c r="D31" s="15" t="s">
        <v>4</v>
      </c>
      <c r="E31" s="87">
        <v>1.5169491530000001</v>
      </c>
      <c r="F31" s="32" t="s">
        <v>12</v>
      </c>
      <c r="G31" s="2">
        <v>0.8</v>
      </c>
      <c r="H31" s="3" t="s">
        <v>91</v>
      </c>
      <c r="I31" s="29">
        <f>(E31*1000)/(9562*0.8)</f>
        <v>0.19830437578435473</v>
      </c>
      <c r="J31" s="31">
        <f t="shared" si="2"/>
        <v>210.25979282133562</v>
      </c>
      <c r="K31" s="86">
        <v>1.161017</v>
      </c>
      <c r="L31" s="17" t="s">
        <v>12</v>
      </c>
      <c r="M31" s="4">
        <f>+(E31/K31)-1</f>
        <v>0.30656928623784152</v>
      </c>
      <c r="N31" s="62">
        <v>26</v>
      </c>
      <c r="O31" s="70"/>
      <c r="P31" s="59"/>
    </row>
    <row r="32" spans="1:22" s="19" customFormat="1" ht="37.5">
      <c r="A32" s="61">
        <v>28</v>
      </c>
      <c r="B32" s="1" t="s">
        <v>46</v>
      </c>
      <c r="C32" s="14" t="s">
        <v>27</v>
      </c>
      <c r="D32" s="15" t="s">
        <v>28</v>
      </c>
      <c r="E32" s="87">
        <v>1.524159</v>
      </c>
      <c r="F32" s="32" t="s">
        <v>48</v>
      </c>
      <c r="G32" s="2">
        <v>0.93</v>
      </c>
      <c r="H32" s="3" t="s">
        <v>120</v>
      </c>
      <c r="I32" s="29">
        <f>(E32*1000)/(8250*0.93)</f>
        <v>0.19865219941348974</v>
      </c>
      <c r="J32" s="31">
        <f t="shared" si="2"/>
        <v>210.6285861165467</v>
      </c>
      <c r="K32" s="93">
        <v>1.60789</v>
      </c>
      <c r="L32" s="17" t="s">
        <v>20</v>
      </c>
      <c r="M32" s="13">
        <f t="shared" si="5"/>
        <v>-5.2075079762919141E-2</v>
      </c>
      <c r="N32" s="62">
        <v>15</v>
      </c>
      <c r="O32" s="70"/>
      <c r="P32" s="59"/>
      <c r="Q32" s="6"/>
      <c r="R32" s="6"/>
      <c r="S32" s="6"/>
      <c r="T32" s="6"/>
      <c r="U32" s="6"/>
      <c r="V32" s="6"/>
    </row>
    <row r="33" spans="1:16" s="6" customFormat="1" ht="34.5">
      <c r="A33" s="63">
        <v>29</v>
      </c>
      <c r="B33" s="1" t="s">
        <v>30</v>
      </c>
      <c r="C33" s="14" t="s">
        <v>31</v>
      </c>
      <c r="D33" s="15" t="s">
        <v>5</v>
      </c>
      <c r="E33" s="87">
        <v>0.29890600000000001</v>
      </c>
      <c r="F33" s="32" t="s">
        <v>14</v>
      </c>
      <c r="G33" s="2">
        <v>0.99</v>
      </c>
      <c r="H33" s="3" t="s">
        <v>87</v>
      </c>
      <c r="I33" s="29">
        <f>(E33*1000)/(860*0.99)</f>
        <v>0.35107587502936344</v>
      </c>
      <c r="J33" s="31">
        <f t="shared" si="2"/>
        <v>372.24161320835003</v>
      </c>
      <c r="K33" s="86">
        <v>0.28911999999999999</v>
      </c>
      <c r="L33" s="17" t="s">
        <v>14</v>
      </c>
      <c r="M33" s="4">
        <f>+(E33/K33)-1</f>
        <v>3.3847537354731561E-2</v>
      </c>
      <c r="N33" s="62">
        <v>19</v>
      </c>
      <c r="O33" s="70"/>
      <c r="P33" s="59"/>
    </row>
    <row r="34" spans="1:16" s="6" customFormat="1" ht="34.5">
      <c r="A34" s="61">
        <v>30</v>
      </c>
      <c r="B34" s="1" t="s">
        <v>32</v>
      </c>
      <c r="C34" s="14" t="s">
        <v>33</v>
      </c>
      <c r="D34" s="15" t="s">
        <v>6</v>
      </c>
      <c r="E34" s="87">
        <v>4.0142910000000001</v>
      </c>
      <c r="F34" s="32" t="s">
        <v>12</v>
      </c>
      <c r="G34" s="2">
        <v>0.92</v>
      </c>
      <c r="H34" s="20" t="s">
        <v>93</v>
      </c>
      <c r="I34" s="29">
        <f>(E34*1000)/(11000*0.92)</f>
        <v>0.39666907114624506</v>
      </c>
      <c r="J34" s="31">
        <f t="shared" si="2"/>
        <v>420.5835417799251</v>
      </c>
      <c r="K34" s="86">
        <v>3.8662450000000002</v>
      </c>
      <c r="L34" s="17" t="s">
        <v>12</v>
      </c>
      <c r="M34" s="4">
        <f t="shared" si="5"/>
        <v>3.8291934422158835E-2</v>
      </c>
      <c r="N34" s="62">
        <v>21</v>
      </c>
      <c r="O34" s="70"/>
      <c r="P34" s="59"/>
    </row>
    <row r="35" spans="1:16" s="6" customFormat="1" ht="34.5">
      <c r="A35" s="61">
        <v>31</v>
      </c>
      <c r="B35" s="1" t="s">
        <v>41</v>
      </c>
      <c r="C35" s="14" t="s">
        <v>34</v>
      </c>
      <c r="D35" s="15" t="s">
        <v>6</v>
      </c>
      <c r="E35" s="87">
        <v>4.4157200000000003</v>
      </c>
      <c r="F35" s="32" t="s">
        <v>12</v>
      </c>
      <c r="G35" s="2">
        <v>0.92</v>
      </c>
      <c r="H35" s="20" t="s">
        <v>94</v>
      </c>
      <c r="I35" s="29">
        <f>(E35*1000)/(11000*0.92)</f>
        <v>0.43633596837944666</v>
      </c>
      <c r="J35" s="31">
        <f t="shared" si="2"/>
        <v>462.64188548076135</v>
      </c>
      <c r="K35" s="86">
        <v>4.2528699999999997</v>
      </c>
      <c r="L35" s="17" t="s">
        <v>12</v>
      </c>
      <c r="M35" s="4">
        <f t="shared" si="5"/>
        <v>3.8291788839066365E-2</v>
      </c>
      <c r="N35" s="62">
        <v>21</v>
      </c>
      <c r="O35" s="70"/>
      <c r="P35" s="59"/>
    </row>
    <row r="36" spans="1:16" s="6" customFormat="1" ht="33" customHeight="1">
      <c r="A36" s="63">
        <v>32</v>
      </c>
      <c r="B36" s="1" t="s">
        <v>45</v>
      </c>
      <c r="C36" s="14" t="s">
        <v>35</v>
      </c>
      <c r="D36" s="15" t="s">
        <v>7</v>
      </c>
      <c r="E36" s="87">
        <v>4.7269449999999997</v>
      </c>
      <c r="F36" s="32" t="s">
        <v>12</v>
      </c>
      <c r="G36" s="2">
        <v>0.92</v>
      </c>
      <c r="H36" s="20" t="s">
        <v>95</v>
      </c>
      <c r="I36" s="29">
        <f>(E36*1000)/(11100*0.92)</f>
        <v>0.46288141402271832</v>
      </c>
      <c r="J36" s="31">
        <f t="shared" si="2"/>
        <v>490.78770868424851</v>
      </c>
      <c r="K36" s="86">
        <v>4.5624260000000003</v>
      </c>
      <c r="L36" s="17" t="s">
        <v>12</v>
      </c>
      <c r="M36" s="4">
        <f>+(E36/K36)-1</f>
        <v>3.6059543760271318E-2</v>
      </c>
      <c r="N36" s="62">
        <v>20</v>
      </c>
      <c r="O36" s="70"/>
      <c r="P36" s="59"/>
    </row>
    <row r="37" spans="1:16" s="6" customFormat="1" ht="36">
      <c r="A37" s="61">
        <v>33</v>
      </c>
      <c r="B37" s="50" t="s">
        <v>44</v>
      </c>
      <c r="C37" s="51" t="s">
        <v>43</v>
      </c>
      <c r="D37" s="52" t="s">
        <v>8</v>
      </c>
      <c r="E37" s="89">
        <v>4.2322735930000004</v>
      </c>
      <c r="F37" s="53" t="s">
        <v>12</v>
      </c>
      <c r="G37" s="54">
        <v>0.84</v>
      </c>
      <c r="H37" s="55" t="s">
        <v>92</v>
      </c>
      <c r="I37" s="56">
        <f>(E37*1000)/(10256*0.84)</f>
        <v>0.49126569267234987</v>
      </c>
      <c r="J37" s="31">
        <f t="shared" si="2"/>
        <v>520.88322485553329</v>
      </c>
      <c r="K37" s="86">
        <v>3.6806739999999998</v>
      </c>
      <c r="L37" s="57" t="s">
        <v>12</v>
      </c>
      <c r="M37" s="58">
        <f>+(E37/K37)-1</f>
        <v>0.14986374587915163</v>
      </c>
      <c r="N37" s="65">
        <v>25</v>
      </c>
      <c r="O37" s="70"/>
      <c r="P37" s="88">
        <v>4.5624260000000003</v>
      </c>
    </row>
    <row r="38" spans="1:16" s="6" customFormat="1" ht="35.25" thickBot="1">
      <c r="A38" s="61">
        <v>34</v>
      </c>
      <c r="B38" s="41" t="s">
        <v>36</v>
      </c>
      <c r="C38" s="42" t="s">
        <v>33</v>
      </c>
      <c r="D38" s="43" t="s">
        <v>6</v>
      </c>
      <c r="E38" s="90">
        <v>5.4331450090000004</v>
      </c>
      <c r="F38" s="44" t="s">
        <v>12</v>
      </c>
      <c r="G38" s="45">
        <v>0.9</v>
      </c>
      <c r="H38" s="46" t="s">
        <v>96</v>
      </c>
      <c r="I38" s="47">
        <f>(E38*1000)/(11000*0.9)</f>
        <v>0.54880252616161629</v>
      </c>
      <c r="J38" s="31">
        <f t="shared" si="2"/>
        <v>581.88885138898115</v>
      </c>
      <c r="K38" s="94">
        <v>5.1789079999999998</v>
      </c>
      <c r="L38" s="48" t="s">
        <v>12</v>
      </c>
      <c r="M38" s="49">
        <f t="shared" si="5"/>
        <v>4.9090852550383257E-2</v>
      </c>
      <c r="N38" s="66">
        <v>22</v>
      </c>
      <c r="O38" s="70"/>
      <c r="P38" s="59"/>
    </row>
    <row r="39" spans="1:16" s="6" customFormat="1" ht="22.5" customHeight="1">
      <c r="A39" s="104" t="s">
        <v>1</v>
      </c>
      <c r="B39" s="105"/>
      <c r="C39" s="106"/>
      <c r="D39" s="141" t="s">
        <v>2</v>
      </c>
      <c r="E39" s="142"/>
      <c r="F39" s="142"/>
      <c r="G39" s="142"/>
      <c r="H39" s="142"/>
      <c r="I39" s="142"/>
      <c r="J39" s="142"/>
      <c r="K39" s="142"/>
      <c r="L39" s="143"/>
      <c r="M39" s="144" t="s">
        <v>83</v>
      </c>
      <c r="N39" s="145"/>
      <c r="O39" s="70"/>
      <c r="P39" s="71"/>
    </row>
    <row r="40" spans="1:16" s="6" customFormat="1" ht="17.25" customHeight="1">
      <c r="A40" s="107"/>
      <c r="B40" s="108"/>
      <c r="C40" s="109"/>
      <c r="D40" s="148" t="s">
        <v>123</v>
      </c>
      <c r="E40" s="149"/>
      <c r="F40" s="149"/>
      <c r="G40" s="149"/>
      <c r="H40" s="150"/>
      <c r="I40" s="148" t="s">
        <v>124</v>
      </c>
      <c r="J40" s="149"/>
      <c r="K40" s="149"/>
      <c r="L40" s="150"/>
      <c r="M40" s="146"/>
      <c r="N40" s="147"/>
      <c r="O40" s="70"/>
      <c r="P40" s="71"/>
    </row>
    <row r="41" spans="1:16" s="6" customFormat="1" ht="22.5" customHeight="1">
      <c r="A41" s="170" t="s">
        <v>65</v>
      </c>
      <c r="B41" s="171"/>
      <c r="C41" s="172"/>
      <c r="D41" s="173">
        <v>3.1084000000000001</v>
      </c>
      <c r="E41" s="174"/>
      <c r="F41" s="174"/>
      <c r="G41" s="134" t="s">
        <v>16</v>
      </c>
      <c r="H41" s="135"/>
      <c r="I41" s="159">
        <v>2.8127</v>
      </c>
      <c r="J41" s="160"/>
      <c r="K41" s="134" t="s">
        <v>16</v>
      </c>
      <c r="L41" s="135"/>
      <c r="M41" s="175">
        <f>+(D41/I41)-1</f>
        <v>0.10513030184520211</v>
      </c>
      <c r="N41" s="176"/>
      <c r="O41" s="70"/>
      <c r="P41" s="71"/>
    </row>
    <row r="42" spans="1:16" s="6" customFormat="1" ht="22.5" customHeight="1" thickBot="1">
      <c r="A42" s="138" t="s">
        <v>18</v>
      </c>
      <c r="B42" s="139"/>
      <c r="C42" s="140"/>
      <c r="D42" s="161">
        <v>3.4171</v>
      </c>
      <c r="E42" s="162"/>
      <c r="F42" s="162"/>
      <c r="G42" s="163" t="s">
        <v>16</v>
      </c>
      <c r="H42" s="164"/>
      <c r="I42" s="165">
        <v>3.1</v>
      </c>
      <c r="J42" s="166"/>
      <c r="K42" s="163" t="s">
        <v>16</v>
      </c>
      <c r="L42" s="164"/>
      <c r="M42" s="132">
        <f>+(D42/I42)-1</f>
        <v>0.10229032258064508</v>
      </c>
      <c r="N42" s="133"/>
      <c r="O42" s="70"/>
      <c r="P42" s="71"/>
    </row>
    <row r="43" spans="1:16" s="6" customFormat="1" ht="18.75" customHeight="1">
      <c r="A43" s="167" t="s">
        <v>0</v>
      </c>
      <c r="B43" s="168"/>
      <c r="C43" s="168"/>
      <c r="D43" s="168"/>
      <c r="E43" s="168"/>
      <c r="F43" s="168"/>
      <c r="G43" s="168"/>
      <c r="H43" s="168"/>
      <c r="I43" s="168"/>
      <c r="J43" s="168"/>
      <c r="K43" s="168"/>
      <c r="L43" s="168"/>
      <c r="M43" s="168"/>
      <c r="N43" s="169"/>
      <c r="O43" s="70"/>
      <c r="P43" s="71"/>
    </row>
    <row r="44" spans="1:16" s="6" customFormat="1" ht="15" customHeight="1">
      <c r="A44" s="98" t="s">
        <v>37</v>
      </c>
      <c r="B44" s="136"/>
      <c r="C44" s="136"/>
      <c r="D44" s="136"/>
      <c r="E44" s="136"/>
      <c r="F44" s="136"/>
      <c r="G44" s="136"/>
      <c r="H44" s="136"/>
      <c r="I44" s="136"/>
      <c r="J44" s="136"/>
      <c r="K44" s="136"/>
      <c r="L44" s="136"/>
      <c r="M44" s="136"/>
      <c r="N44" s="137"/>
      <c r="O44" s="70"/>
      <c r="P44" s="71"/>
    </row>
    <row r="45" spans="1:16" s="21" customFormat="1" ht="30" customHeight="1">
      <c r="A45" s="98" t="s">
        <v>9</v>
      </c>
      <c r="B45" s="99"/>
      <c r="C45" s="99"/>
      <c r="D45" s="99"/>
      <c r="E45" s="99"/>
      <c r="F45" s="99"/>
      <c r="G45" s="99"/>
      <c r="H45" s="99"/>
      <c r="I45" s="99"/>
      <c r="J45" s="99"/>
      <c r="K45" s="99"/>
      <c r="L45" s="99"/>
      <c r="M45" s="99"/>
      <c r="N45" s="100"/>
      <c r="O45" s="82"/>
      <c r="P45" s="83"/>
    </row>
    <row r="46" spans="1:16" s="6" customFormat="1" ht="63" customHeight="1">
      <c r="A46" s="98" t="s">
        <v>125</v>
      </c>
      <c r="B46" s="99"/>
      <c r="C46" s="99"/>
      <c r="D46" s="99"/>
      <c r="E46" s="99"/>
      <c r="F46" s="99"/>
      <c r="G46" s="99"/>
      <c r="H46" s="99"/>
      <c r="I46" s="99"/>
      <c r="J46" s="99"/>
      <c r="K46" s="99"/>
      <c r="L46" s="99"/>
      <c r="M46" s="99"/>
      <c r="N46" s="100"/>
      <c r="O46" s="70"/>
      <c r="P46" s="71"/>
    </row>
    <row r="47" spans="1:16" s="6" customFormat="1" ht="101.25" customHeight="1">
      <c r="A47" s="98" t="s">
        <v>82</v>
      </c>
      <c r="B47" s="99"/>
      <c r="C47" s="99"/>
      <c r="D47" s="99"/>
      <c r="E47" s="99"/>
      <c r="F47" s="99"/>
      <c r="G47" s="99"/>
      <c r="H47" s="99"/>
      <c r="I47" s="99"/>
      <c r="J47" s="99"/>
      <c r="K47" s="99"/>
      <c r="L47" s="99"/>
      <c r="M47" s="99"/>
      <c r="N47" s="100"/>
      <c r="O47" s="70"/>
      <c r="P47" s="71"/>
    </row>
    <row r="48" spans="1:16" s="6" customFormat="1" ht="17.25">
      <c r="A48" s="98" t="s">
        <v>126</v>
      </c>
      <c r="B48" s="99"/>
      <c r="C48" s="99"/>
      <c r="D48" s="99"/>
      <c r="E48" s="99"/>
      <c r="F48" s="99"/>
      <c r="G48" s="99"/>
      <c r="H48" s="99"/>
      <c r="I48" s="99"/>
      <c r="J48" s="99"/>
      <c r="K48" s="99"/>
      <c r="L48" s="99"/>
      <c r="M48" s="99"/>
      <c r="N48" s="100"/>
      <c r="O48" s="70"/>
      <c r="P48" s="71"/>
    </row>
    <row r="49" spans="1:16" s="6" customFormat="1" ht="30.75" customHeight="1">
      <c r="A49" s="98" t="s">
        <v>127</v>
      </c>
      <c r="B49" s="99"/>
      <c r="C49" s="99"/>
      <c r="D49" s="99"/>
      <c r="E49" s="99"/>
      <c r="F49" s="99"/>
      <c r="G49" s="99"/>
      <c r="H49" s="99"/>
      <c r="I49" s="99"/>
      <c r="J49" s="99"/>
      <c r="K49" s="99"/>
      <c r="L49" s="99"/>
      <c r="M49" s="99"/>
      <c r="N49" s="100"/>
      <c r="O49" s="70"/>
      <c r="P49" s="71"/>
    </row>
    <row r="50" spans="1:16" s="6" customFormat="1" ht="33.75" customHeight="1">
      <c r="A50" s="98" t="s">
        <v>128</v>
      </c>
      <c r="B50" s="99"/>
      <c r="C50" s="99"/>
      <c r="D50" s="99"/>
      <c r="E50" s="99"/>
      <c r="F50" s="99"/>
      <c r="G50" s="99"/>
      <c r="H50" s="99"/>
      <c r="I50" s="99"/>
      <c r="J50" s="99"/>
      <c r="K50" s="99"/>
      <c r="L50" s="99"/>
      <c r="M50" s="99"/>
      <c r="N50" s="100"/>
      <c r="O50" s="70"/>
      <c r="P50" s="71"/>
    </row>
    <row r="51" spans="1:16" s="6" customFormat="1" ht="59.25" customHeight="1">
      <c r="A51" s="101" t="s">
        <v>129</v>
      </c>
      <c r="B51" s="102"/>
      <c r="C51" s="102"/>
      <c r="D51" s="102"/>
      <c r="E51" s="102"/>
      <c r="F51" s="102"/>
      <c r="G51" s="102"/>
      <c r="H51" s="102"/>
      <c r="I51" s="102"/>
      <c r="J51" s="102"/>
      <c r="K51" s="102"/>
      <c r="L51" s="102"/>
      <c r="M51" s="102"/>
      <c r="N51" s="103"/>
      <c r="O51" s="84"/>
      <c r="P51" s="71"/>
    </row>
    <row r="52" spans="1:16" s="6" customFormat="1" ht="45" customHeight="1">
      <c r="A52" s="98" t="s">
        <v>130</v>
      </c>
      <c r="B52" s="99"/>
      <c r="C52" s="99"/>
      <c r="D52" s="99"/>
      <c r="E52" s="99"/>
      <c r="F52" s="99"/>
      <c r="G52" s="99"/>
      <c r="H52" s="99"/>
      <c r="I52" s="99"/>
      <c r="J52" s="99"/>
      <c r="K52" s="99"/>
      <c r="L52" s="99"/>
      <c r="M52" s="99"/>
      <c r="N52" s="100"/>
      <c r="O52" s="70"/>
      <c r="P52" s="71"/>
    </row>
    <row r="53" spans="1:16" s="6" customFormat="1" ht="45.75" customHeight="1">
      <c r="A53" s="98" t="s">
        <v>131</v>
      </c>
      <c r="B53" s="99"/>
      <c r="C53" s="99"/>
      <c r="D53" s="99"/>
      <c r="E53" s="99"/>
      <c r="F53" s="99"/>
      <c r="G53" s="99"/>
      <c r="H53" s="99"/>
      <c r="I53" s="99"/>
      <c r="J53" s="99"/>
      <c r="K53" s="99"/>
      <c r="L53" s="99"/>
      <c r="M53" s="99"/>
      <c r="N53" s="100"/>
      <c r="O53" s="70"/>
      <c r="P53" s="71"/>
    </row>
    <row r="54" spans="1:16" s="6" customFormat="1" ht="17.25">
      <c r="A54" s="156" t="s">
        <v>132</v>
      </c>
      <c r="B54" s="157"/>
      <c r="C54" s="157"/>
      <c r="D54" s="157"/>
      <c r="E54" s="157"/>
      <c r="F54" s="157"/>
      <c r="G54" s="157"/>
      <c r="H54" s="157"/>
      <c r="I54" s="157"/>
      <c r="J54" s="157"/>
      <c r="K54" s="157"/>
      <c r="L54" s="157"/>
      <c r="M54" s="157"/>
      <c r="N54" s="158"/>
      <c r="O54" s="70"/>
      <c r="P54" s="71"/>
    </row>
  </sheetData>
  <mergeCells count="40">
    <mergeCell ref="A1:N1"/>
    <mergeCell ref="C3:C4"/>
    <mergeCell ref="A54:N54"/>
    <mergeCell ref="A53:N53"/>
    <mergeCell ref="A45:N45"/>
    <mergeCell ref="I41:J41"/>
    <mergeCell ref="D42:F42"/>
    <mergeCell ref="G42:H42"/>
    <mergeCell ref="I42:J42"/>
    <mergeCell ref="K42:L42"/>
    <mergeCell ref="A46:N46"/>
    <mergeCell ref="A43:N43"/>
    <mergeCell ref="G41:H41"/>
    <mergeCell ref="A41:C41"/>
    <mergeCell ref="D41:F41"/>
    <mergeCell ref="M41:N41"/>
    <mergeCell ref="M42:N42"/>
    <mergeCell ref="K41:L41"/>
    <mergeCell ref="A44:N44"/>
    <mergeCell ref="A42:C42"/>
    <mergeCell ref="D39:L39"/>
    <mergeCell ref="M39:N40"/>
    <mergeCell ref="D40:H40"/>
    <mergeCell ref="I40:L40"/>
    <mergeCell ref="A2:N2"/>
    <mergeCell ref="A52:N52"/>
    <mergeCell ref="A50:N50"/>
    <mergeCell ref="A47:N47"/>
    <mergeCell ref="A49:N49"/>
    <mergeCell ref="A48:N48"/>
    <mergeCell ref="A51:N51"/>
    <mergeCell ref="A39:C40"/>
    <mergeCell ref="A3:B4"/>
    <mergeCell ref="D3:D4"/>
    <mergeCell ref="K3:L4"/>
    <mergeCell ref="M3:N3"/>
    <mergeCell ref="E3:F4"/>
    <mergeCell ref="G3:G4"/>
    <mergeCell ref="H3:I4"/>
    <mergeCell ref="J3:J4"/>
  </mergeCells>
  <phoneticPr fontId="0" type="noConversion"/>
  <printOptions horizontalCentered="1" verticalCentered="1"/>
  <pageMargins left="0" right="0" top="0" bottom="0" header="0" footer="0"/>
  <pageSetup paperSize="9" scale="45" orientation="portrait" r:id="rId1"/>
  <headerFooter alignWithMargins="0">
    <oddFooter>&amp;L&amp;8Dok. No: TB.Yİ.03&amp;C&amp;8Rev. No: 1&amp;R&amp;8Rev. Tarihi: 08.06.2007</oddFooter>
  </headerFooter>
  <ignoredErrors>
    <ignoredError sqref="I29 I17 I31"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2016-11-01T14:39:33Z</cp:lastPrinted>
  <dcterms:created xsi:type="dcterms:W3CDTF">2005-09-07T09:12:33Z</dcterms:created>
  <dcterms:modified xsi:type="dcterms:W3CDTF">2016-11-01T14:39:52Z</dcterms:modified>
</cp:coreProperties>
</file>