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1325" windowHeight="8370" tabRatio="603"/>
  </bookViews>
  <sheets>
    <sheet name="sanayi" sheetId="2" r:id="rId1"/>
  </sheets>
  <calcPr calcId="124519"/>
</workbook>
</file>

<file path=xl/calcChain.xml><?xml version="1.0" encoding="utf-8"?>
<calcChain xmlns="http://schemas.openxmlformats.org/spreadsheetml/2006/main">
  <c r="I28" i="2"/>
  <c r="M28"/>
  <c r="I13"/>
  <c r="I14"/>
  <c r="I6"/>
  <c r="M30" l="1"/>
  <c r="I30"/>
  <c r="M34"/>
  <c r="I34"/>
  <c r="M10"/>
  <c r="I10"/>
  <c r="M11"/>
  <c r="I11"/>
  <c r="M6" l="1"/>
  <c r="M5" l="1"/>
  <c r="M36" l="1"/>
  <c r="I36"/>
  <c r="M8" l="1"/>
  <c r="I8"/>
  <c r="I19" l="1"/>
  <c r="M19"/>
  <c r="I23" l="1"/>
  <c r="M49" l="1"/>
  <c r="M48"/>
  <c r="M43"/>
  <c r="I43"/>
  <c r="M44"/>
  <c r="I44"/>
  <c r="M42"/>
  <c r="I42"/>
  <c r="M41"/>
  <c r="I41"/>
  <c r="M40"/>
  <c r="I40"/>
  <c r="M45"/>
  <c r="I45"/>
  <c r="M37"/>
  <c r="I37"/>
  <c r="M39"/>
  <c r="I39"/>
  <c r="M38"/>
  <c r="I38"/>
  <c r="M15"/>
  <c r="I15"/>
  <c r="M14"/>
  <c r="M13"/>
  <c r="M26"/>
  <c r="I26"/>
  <c r="M32"/>
  <c r="I32"/>
  <c r="M12"/>
  <c r="I12"/>
  <c r="M35"/>
  <c r="I35"/>
  <c r="M29"/>
  <c r="I29"/>
  <c r="M27"/>
  <c r="I27"/>
  <c r="M25"/>
  <c r="I25"/>
  <c r="M22"/>
  <c r="I22"/>
  <c r="M23"/>
  <c r="M21"/>
  <c r="I21"/>
  <c r="M9"/>
  <c r="I9"/>
  <c r="M18"/>
  <c r="I18"/>
  <c r="M31"/>
  <c r="I31"/>
  <c r="M33"/>
  <c r="I33"/>
  <c r="M7"/>
  <c r="I7"/>
  <c r="M24"/>
  <c r="I24"/>
  <c r="M20"/>
  <c r="I20"/>
  <c r="M17"/>
  <c r="I17"/>
  <c r="M16"/>
  <c r="I16"/>
  <c r="I5"/>
  <c r="J28" s="1"/>
  <c r="J6" l="1"/>
  <c r="J34"/>
  <c r="J10"/>
  <c r="J30"/>
  <c r="J11"/>
  <c r="J36"/>
  <c r="J19"/>
  <c r="J8"/>
  <c r="J43"/>
  <c r="J17"/>
  <c r="J7"/>
  <c r="J22"/>
  <c r="J26"/>
  <c r="J16"/>
  <c r="J13"/>
  <c r="J5"/>
  <c r="J24"/>
  <c r="J25"/>
  <c r="J15"/>
  <c r="J40"/>
  <c r="J42"/>
  <c r="J20"/>
  <c r="J31"/>
  <c r="J35"/>
  <c r="J12"/>
  <c r="J37"/>
  <c r="J9"/>
  <c r="J21"/>
  <c r="J27"/>
  <c r="J14"/>
  <c r="J38"/>
  <c r="J41"/>
  <c r="J44"/>
  <c r="J33"/>
  <c r="J18"/>
  <c r="J23"/>
  <c r="J29"/>
  <c r="J32"/>
  <c r="J39"/>
  <c r="J45"/>
</calcChain>
</file>

<file path=xl/sharedStrings.xml><?xml version="1.0" encoding="utf-8"?>
<sst xmlns="http://schemas.openxmlformats.org/spreadsheetml/2006/main" count="284" uniqueCount="143">
  <si>
    <t>NOTLAR: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</si>
  <si>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</si>
  <si>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</si>
  <si>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</si>
  <si>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</si>
  <si>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</si>
  <si>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</si>
  <si>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</si>
  <si>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</si>
  <si>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</si>
  <si>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</si>
  <si>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</si>
  <si>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</si>
  <si>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</si>
  <si>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</si>
  <si>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</si>
  <si>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</si>
  <si>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</si>
  <si>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 xml:space="preserve">Ankara
</t>
    </r>
    <r>
      <rPr>
        <b/>
        <sz val="12"/>
        <rFont val="Arial"/>
        <family val="2"/>
      </rPr>
      <t>BAŞKENTGAZ</t>
    </r>
  </si>
  <si>
    <r>
      <t xml:space="preserve">İstanbul
</t>
    </r>
    <r>
      <rPr>
        <b/>
        <sz val="12"/>
        <rFont val="Arial"/>
        <family val="2"/>
      </rPr>
      <t>İGDAŞ</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</si>
  <si>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</si>
  <si>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</si>
  <si>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</si>
  <si>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</si>
  <si>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</si>
  <si>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</si>
  <si>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</si>
  <si>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</si>
  <si>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</si>
  <si>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</si>
  <si>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</si>
  <si>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</si>
  <si>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</si>
  <si>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</si>
  <si>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</si>
  <si>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</si>
  <si>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</si>
  <si>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</si>
  <si>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</si>
  <si>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</si>
  <si>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</si>
  <si>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</si>
  <si>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</si>
  <si>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</si>
  <si>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</si>
  <si>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</si>
  <si>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</si>
  <si>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</si>
  <si>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</si>
  <si>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Sıra No</t>
  </si>
  <si>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</si>
  <si>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</si>
  <si>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</si>
  <si>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</si>
  <si>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</si>
  <si>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</si>
  <si>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</si>
  <si>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</si>
  <si>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</si>
  <si>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</si>
  <si>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</si>
  <si>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</si>
  <si>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</si>
  <si>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</si>
  <si>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</si>
  <si>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</si>
  <si>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</si>
  <si>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</si>
  <si>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</si>
  <si>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</si>
  <si>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</si>
  <si>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</si>
  <si>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</si>
  <si>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</si>
  <si>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sz val="11"/>
        <rFont val="Arial"/>
        <family val="2"/>
        <charset val="162"/>
      </rPr>
      <t>Değişim</t>
    </r>
    <r>
      <rPr>
        <b/>
        <sz val="11"/>
        <rFont val="Arial"/>
        <family val="2"/>
        <charset val="162"/>
      </rPr>
      <t xml:space="preserve"> 
Sırası</t>
    </r>
  </si>
  <si>
    <r>
      <t xml:space="preserve">100.000.001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</si>
  <si>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10.000.000 - 100.00.000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</si>
  <si>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İzmit
</t>
    </r>
    <r>
      <rPr>
        <b/>
        <sz val="12"/>
        <rFont val="Arial"/>
        <family val="2"/>
      </rPr>
      <t>İZGAZ PALMET</t>
    </r>
  </si>
  <si>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</si>
  <si>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</si>
  <si>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rPr>
      <t>BURSAGAZ SOCAR Turkey</t>
    </r>
  </si>
  <si>
    <r>
      <t xml:space="preserve">Bursa
</t>
    </r>
    <r>
      <rPr>
        <b/>
        <sz val="12"/>
        <rFont val="Arial"/>
        <family val="2"/>
        <charset val="162"/>
      </rPr>
      <t>BURSAGAZ SOCAR Turkey</t>
    </r>
  </si>
  <si>
    <t>4959
kcal/kg</t>
  </si>
  <si>
    <t>4679
kcal/kg</t>
  </si>
  <si>
    <r>
      <t>TL/m</t>
    </r>
    <r>
      <rPr>
        <vertAlign val="superscript"/>
        <sz val="11"/>
        <rFont val="Arial"/>
        <family val="2"/>
        <charset val="162"/>
      </rPr>
      <t>3</t>
    </r>
  </si>
  <si>
    <t>2,255141 x 1000
8250 x 0,93</t>
  </si>
  <si>
    <t>6,291500 x 1000
8250 x 0,93</t>
  </si>
  <si>
    <t>6,323000 x 1000
8250 x 0,93</t>
  </si>
  <si>
    <t>1,240000 x 1000
4.679 x 0,65</t>
  </si>
  <si>
    <t>1,534000 x 1000
4.959 x 0.65</t>
  </si>
  <si>
    <t>3,220340 x 1000
7.000 x 0,65</t>
  </si>
  <si>
    <r>
      <t>11.</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</si>
  <si>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t>2,001168 x 1000</t>
    </r>
    <r>
      <rPr>
        <vertAlign val="superscript"/>
        <sz val="11"/>
        <rFont val="Arial"/>
        <family val="2"/>
      </rPr>
      <t xml:space="preserve">
</t>
    </r>
    <r>
      <rPr>
        <sz val="11"/>
        <rFont val="Arial"/>
        <family val="2"/>
      </rPr>
      <t>860 x 0,99</t>
    </r>
  </si>
  <si>
    <t xml:space="preserve">2,811082 x 1000
8250 x 0,93 </t>
  </si>
  <si>
    <t xml:space="preserve">2,592134 x 1000
8250 x 0,93 </t>
  </si>
  <si>
    <t xml:space="preserve">6,653993 x 1000
8250 x 0,93 </t>
  </si>
  <si>
    <t xml:space="preserve">6,487568 x 1000
8250 x 0,93 </t>
  </si>
  <si>
    <t xml:space="preserve">6,403502 x 1000
8250 x 0,93 </t>
  </si>
  <si>
    <t xml:space="preserve">6,35639 x 1000
8250 x 0,93 </t>
  </si>
  <si>
    <t xml:space="preserve">2,479186 1000
8250 x 0,93 </t>
  </si>
  <si>
    <t xml:space="preserve">2,584712 1000
8250 x 0,93 </t>
  </si>
  <si>
    <t xml:space="preserve">6,330948x 1000
8250 x 0,93 </t>
  </si>
  <si>
    <t xml:space="preserve">6,359963 x 1000
8250 x 0,93 </t>
  </si>
  <si>
    <t xml:space="preserve">6,412582 x 1000
8250 x 0,93 </t>
  </si>
  <si>
    <t xml:space="preserve">6,547045 x 1000
8250 x 0,93 </t>
  </si>
  <si>
    <t xml:space="preserve">2,875719 x 1000
8250 x 0,93 </t>
  </si>
  <si>
    <t xml:space="preserve">6,943578 x 1000
8250 x 0,93 </t>
  </si>
  <si>
    <t xml:space="preserve">6,470222 x 1000
8250 x 0,93 </t>
  </si>
  <si>
    <t xml:space="preserve">2,536147 x 1000
8250 x 0,93 </t>
  </si>
  <si>
    <t xml:space="preserve">2,392314 x 1000
8250 x 0,93 </t>
  </si>
  <si>
    <t xml:space="preserve">6,460173 x 1000
8250 x 0,93 </t>
  </si>
  <si>
    <t xml:space="preserve">6,394087 x 1000
8250 x 0,93 </t>
  </si>
  <si>
    <t xml:space="preserve">6,346543 x 1000
8250 x 0,93 </t>
  </si>
  <si>
    <t xml:space="preserve">6,335175 x 1000
8250 x 0,93 </t>
  </si>
  <si>
    <t xml:space="preserve">6,745601 x 1000
8250 x 0,93 </t>
  </si>
  <si>
    <t xml:space="preserve">6,60764 x 1000
8250 x 0,93 </t>
  </si>
  <si>
    <t xml:space="preserve">6,535951 x 1000
8250 x 0,93 </t>
  </si>
  <si>
    <t xml:space="preserve">6,380174 x 1000
8250 x 0,93 </t>
  </si>
  <si>
    <t xml:space="preserve">6,339482 x 1000
8250 x 0,93 </t>
  </si>
  <si>
    <r>
      <t xml:space="preserve">(04 Mart 2022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</si>
  <si>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04 Mart 2022
</t>
    </r>
    <r>
      <rPr>
        <sz val="12"/>
        <rFont val="Arial"/>
        <family val="2"/>
        <charset val="162"/>
      </rPr>
      <t>Tarihindeki
Birim Fiyat</t>
    </r>
  </si>
  <si>
    <r>
      <t>04 Mart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</si>
  <si>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04 Mart </t>
    </r>
    <r>
      <rPr>
        <b/>
        <sz val="12"/>
        <rFont val="Arial"/>
        <family val="2"/>
        <charset val="162"/>
      </rPr>
      <t>2022</t>
    </r>
    <r>
      <rPr>
        <sz val="12"/>
        <rFont val="Arial"/>
        <family val="2"/>
        <charset val="162"/>
      </rPr>
      <t xml:space="preserve"> tarihinde</t>
    </r>
  </si>
  <si>
    <r>
      <t xml:space="preserve">04 Mart </t>
    </r>
    <r>
      <rPr>
        <b/>
        <sz val="12"/>
        <rFont val="Arial"/>
        <family val="2"/>
        <charset val="162"/>
      </rPr>
      <t>2021</t>
    </r>
    <r>
      <rPr>
        <sz val="12"/>
        <rFont val="Arial"/>
        <family val="2"/>
        <charset val="162"/>
      </rPr>
      <t xml:space="preserve"> tarihinde</t>
    </r>
  </si>
  <si>
    <r>
      <rPr>
        <b/>
        <sz val="11"/>
        <rFont val="Arial"/>
        <family val="2"/>
        <charset val="162"/>
      </rPr>
      <t>3. Doğalgaz</t>
    </r>
    <r>
      <rPr>
        <sz val="11"/>
        <rFont val="Arial"/>
        <family val="2"/>
      </rPr>
      <t xml:space="preserve"> birim fiyatları 01 Mart 2022 tarihinde yayınlanan, 04 Mart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KDV'siz fiyatlardır.</t>
    </r>
    <r>
      <rPr>
        <b/>
        <sz val="11"/>
        <rFont val="Arial"/>
        <family val="2"/>
      </rPr>
      <t xml:space="preserve"> </t>
    </r>
  </si>
  <si>
    <r>
      <rPr>
        <b/>
        <sz val="11"/>
        <rFont val="Arial"/>
        <family val="2"/>
        <charset val="162"/>
      </rPr>
      <t>4.</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Mart 2022 tarihinde yayınlanan, 04 Mart 2021 tarihinde geçerli olan tarifesindeki fiyatlardır. </t>
    </r>
  </si>
  <si>
    <r>
      <rPr>
        <b/>
        <sz val="11"/>
        <rFont val="Arial"/>
        <family val="2"/>
        <charset val="162"/>
      </rPr>
      <t>5.</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Mart 2022 tarihinde yayınlanan </t>
    </r>
    <r>
      <rPr>
        <b/>
        <sz val="11"/>
        <rFont val="Arial"/>
        <family val="2"/>
      </rPr>
      <t>İPRAGAZ</t>
    </r>
    <r>
      <rPr>
        <sz val="11"/>
        <rFont val="Arial"/>
        <family val="2"/>
      </rPr>
      <t xml:space="preserve"> fiyatlarıdır.</t>
    </r>
  </si>
  <si>
    <r>
      <t>5.</t>
    </r>
    <r>
      <rPr>
        <sz val="11"/>
        <rFont val="Arial"/>
        <family val="2"/>
        <charset val="162"/>
      </rPr>
      <t xml:space="preserve"> </t>
    </r>
    <r>
      <rPr>
        <b/>
        <sz val="11"/>
        <rFont val="Arial"/>
        <family val="2"/>
        <charset val="162"/>
      </rPr>
      <t xml:space="preserve"> Elektrik birim fiyatı</t>
    </r>
    <r>
      <rPr>
        <sz val="11"/>
        <rFont val="Arial"/>
        <family val="2"/>
        <charset val="162"/>
      </rPr>
      <t xml:space="preserve"> 01 Mart 2022 tarihinden itibaren geçerli olacağı ilan edilen ve 04 Mart 2022 tarihinde geçerli olan EPDK'nın Elektrik Piyasası Tarife Tabloları'ndan alınmış TEDAŞ'ın Diğer Tüm Dağıtım Sistemi Kullanıcıları için Dağıtım Şirketinden Enerji Alan Tüketicilere Tek Terimli ve Tek Zamanlı tarifede belirtilen Perakende Tek Zamanlı Enerji Bedellerindeki "Sanayi" birim fiyatına Belediye Elektrik Tüketim Vergisi (%1) ilave edilmiş; enerji fonsuz, TRT Paysız ve %18 KDV'siz fiyattır. 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</si>
  <si>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8.</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04 Mart 2022 tarihli pompa satış fiyatları sirkülerindeki İstanbul Avrupa Yakası'ndaki Bakırköy için mahalli akaryakıt KDV'siz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</si>
  <si>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9. Yerli linyit kömürü</t>
    </r>
    <r>
      <rPr>
        <sz val="11"/>
        <rFont val="Arial"/>
        <family val="2"/>
        <charset val="162"/>
      </rPr>
      <t xml:space="preserve"> fiyatları 04 Mart 2022 tarihinde geçerli olan </t>
    </r>
    <r>
      <rPr>
        <b/>
        <sz val="11"/>
        <rFont val="Arial"/>
        <family val="2"/>
        <charset val="162"/>
      </rPr>
      <t>TKİ - ELİ</t>
    </r>
    <r>
      <rPr>
        <sz val="11"/>
        <rFont val="Arial"/>
        <family val="2"/>
        <charset val="162"/>
      </rPr>
      <t>'nin 01 Ocak 2022 tarihli satış fiyatları listesindeki Isınma Amaçlı (Torbalanmış) Kömürlerin Üretim Yeri Teslimi Satış Fiyatları ve İstanbul Bayi Depo Satış Fiyatları listesinde 10-18 mm.  ve +18 mm. yıkanmış Fındık - Torba linyit kömürünün yeni fiyatı 1.534 TL/ton (KDV Hariç-nakliye bedeli dahil) olmuştur.  İstanbul Bayi Depo Satış Fiyatları listesinde yer almayan, sadece üretim yerinde teslimatı yapılmakta olan Soma Kısrakdere; 0,5-10 mm Yıkanmış Açık - Toz: 876 TL/ton (KDV Hariç) fiyatı ise 10-18 mm. için belirlenmiş olan bayi depo teslim fiyatı ile üretim yeri teslim fiyatı arasındaki farkı  364TL/ton nakliye bedeli olarak kabul edilmiş ve bu bedel üretim yeri teslim fiyatına eklenerek İstanbul Bayi Depo Satış Fiyatı olarak 1.240 TL/ton(KDV Hariç) bulunmuştur.Bu kömürlerin alt ısıl değerleri ise ELİ Laboratuvar Şube Müdürlüğü'nün Kümülatif Ağırlıklı Komple Analiz Değerleri" tablosuna göre Soma Kısrakdere; 0,5-10 mm Yıkanmış Açık - Toz: 4.679 kcal/kg, 10-18 mm. yıkanmış Fındık - Torba linyit kömürü: 4.959 kcal/kg, ve +18 mm. yıkanmış Fındık - Torba linyit kömürü: 4.750 kcal/kg'dır.</t>
    </r>
  </si>
  <si>
    <r>
      <rPr>
        <b/>
        <sz val="11"/>
        <rFont val="Arial"/>
        <family val="2"/>
        <charset val="162"/>
      </rPr>
      <t>10.</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04 Mart 2022 tarihinde geçerli olan; </t>
    </r>
    <r>
      <rPr>
        <b/>
        <sz val="11"/>
        <rFont val="Arial"/>
        <family val="2"/>
        <charset val="162"/>
      </rPr>
      <t>ceviz tipi ithal linyit</t>
    </r>
    <r>
      <rPr>
        <sz val="11"/>
        <rFont val="Arial"/>
        <family val="2"/>
      </rPr>
      <t xml:space="preserve"> için nakliye ücreti ve KDV dahil bayi satış fiyatı 95 TL/ 25kg.torba veya 3.800 TL/ton'dur.</t>
    </r>
  </si>
  <si>
    <r>
      <rPr>
        <b/>
        <sz val="11"/>
        <rFont val="Arial"/>
        <family val="2"/>
        <charset val="162"/>
      </rPr>
      <t>12</t>
    </r>
    <r>
      <rPr>
        <sz val="11"/>
        <rFont val="Arial"/>
        <family val="2"/>
        <charset val="162"/>
      </rPr>
      <t xml:space="preserve">. </t>
    </r>
    <r>
      <rPr>
        <b/>
        <sz val="11"/>
        <rFont val="Arial"/>
        <family val="2"/>
        <charset val="162"/>
      </rPr>
      <t xml:space="preserve">ABD Doları </t>
    </r>
    <r>
      <rPr>
        <sz val="11"/>
        <rFont val="Arial"/>
        <family val="2"/>
        <charset val="162"/>
      </rPr>
      <t>ve</t>
    </r>
    <r>
      <rPr>
        <b/>
        <sz val="11"/>
        <rFont val="Arial"/>
        <family val="2"/>
        <charset val="162"/>
      </rPr>
      <t xml:space="preserve"> Avro'</t>
    </r>
    <r>
      <rPr>
        <sz val="11"/>
        <rFont val="Arial"/>
        <family val="2"/>
        <charset val="162"/>
      </rPr>
      <t xml:space="preserve">nun 04 Mart 2021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</si>
  <si>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r>
      <t xml:space="preserve">6. </t>
    </r>
    <r>
      <rPr>
        <b/>
        <sz val="11"/>
        <rFont val="Arial"/>
        <family val="2"/>
        <charset val="162"/>
      </rPr>
      <t xml:space="preserve">LPG tüpgaz </t>
    </r>
    <r>
      <rPr>
        <sz val="11"/>
        <rFont val="Arial"/>
        <family val="2"/>
        <charset val="162"/>
      </rPr>
      <t>ve</t>
    </r>
    <r>
      <rPr>
        <b/>
        <sz val="11"/>
        <rFont val="Arial"/>
        <family val="2"/>
        <charset val="162"/>
      </rPr>
      <t xml:space="preserve"> Dökmegaz </t>
    </r>
    <r>
      <rPr>
        <sz val="11"/>
        <rFont val="Arial"/>
        <family val="2"/>
        <charset val="162"/>
      </rPr>
      <t xml:space="preserve">fiyatları 02 Mart 2022 tarihinde yayınlanan, 04 Mart 2022 tarihinde geçerli olan </t>
    </r>
    <r>
      <rPr>
        <b/>
        <sz val="11"/>
        <rFont val="Arial"/>
        <family val="2"/>
        <charset val="162"/>
      </rPr>
      <t>AYGAZ</t>
    </r>
    <r>
      <rPr>
        <sz val="11"/>
        <rFont val="Arial"/>
        <family val="2"/>
        <charset val="162"/>
      </rPr>
      <t xml:space="preserve"> ve </t>
    </r>
    <r>
      <rPr>
        <b/>
        <sz val="11"/>
        <rFont val="Arial"/>
        <family val="2"/>
        <charset val="162"/>
      </rPr>
      <t>İPRAGAZ</t>
    </r>
    <r>
      <rPr>
        <sz val="11"/>
        <rFont val="Arial"/>
        <family val="2"/>
        <charset val="162"/>
      </rPr>
      <t xml:space="preserve">  fiyat sirkülerlerinden alınmış olan fiyatların ortalamasıdır.</t>
    </r>
    <r>
      <rPr>
        <b/>
        <sz val="11"/>
        <rFont val="Arial"/>
        <family val="2"/>
        <charset val="162"/>
      </rPr>
      <t xml:space="preserve"> </t>
    </r>
    <r>
      <rPr>
        <sz val="11"/>
        <rFont val="Arial"/>
        <family val="2"/>
        <charset val="162"/>
      </rPr>
      <t xml:space="preserve">Birim fiyatlar belirlenirken işletme maliyetleri gözönüne alınmamıştır. </t>
    </r>
  </si>
  <si>
    <r>
      <t>17,300132 x 1000</t>
    </r>
    <r>
      <rPr>
        <vertAlign val="superscript"/>
        <sz val="11"/>
        <rFont val="Arial"/>
        <family val="2"/>
      </rPr>
      <t xml:space="preserve">
</t>
    </r>
    <r>
      <rPr>
        <sz val="11"/>
        <rFont val="Arial"/>
        <family val="2"/>
      </rPr>
      <t>11,000 x 0,92</t>
    </r>
  </si>
  <si>
    <r>
      <t>19,030145 x 1000</t>
    </r>
    <r>
      <rPr>
        <vertAlign val="superscript"/>
        <sz val="11"/>
        <rFont val="Arial"/>
        <family val="2"/>
      </rPr>
      <t xml:space="preserve">
</t>
    </r>
    <r>
      <rPr>
        <sz val="11"/>
        <rFont val="Arial"/>
        <family val="2"/>
      </rPr>
      <t>11,000 x 0,92</t>
    </r>
  </si>
  <si>
    <r>
      <t>20,041333 x 1000</t>
    </r>
    <r>
      <rPr>
        <vertAlign val="superscript"/>
        <sz val="11"/>
        <rFont val="Arial"/>
        <family val="2"/>
      </rPr>
      <t xml:space="preserve">
</t>
    </r>
    <r>
      <rPr>
        <sz val="11"/>
        <rFont val="Arial"/>
        <family val="2"/>
      </rPr>
      <t>11,100 x 0,92</t>
    </r>
  </si>
  <si>
    <r>
      <t>19,958757 x 1000</t>
    </r>
    <r>
      <rPr>
        <vertAlign val="superscript"/>
        <sz val="11"/>
        <rFont val="Arial"/>
        <family val="2"/>
      </rPr>
      <t xml:space="preserve">
</t>
    </r>
    <r>
      <rPr>
        <sz val="11"/>
        <rFont val="Arial"/>
        <family val="2"/>
      </rPr>
      <t>11,000 x 0,90</t>
    </r>
  </si>
  <si>
    <t xml:space="preserve">111,417000 x 1000
8250 x 0,93 </t>
  </si>
  <si>
    <t xml:space="preserve">11,8096000 x 1000
8250 x 0,93 </t>
  </si>
  <si>
    <t>9,203390 x 1000
9,562 x 0,80</t>
  </si>
  <si>
    <r>
      <t>18,964999 x 1000</t>
    </r>
    <r>
      <rPr>
        <vertAlign val="superscript"/>
        <sz val="11"/>
        <rFont val="Arial"/>
        <family val="2"/>
      </rPr>
      <t xml:space="preserve">
</t>
    </r>
    <r>
      <rPr>
        <sz val="11"/>
        <rFont val="Arial"/>
        <family val="2"/>
      </rPr>
      <t>10,256 x 0,84</t>
    </r>
  </si>
  <si>
    <t>04 Mart 2022
02 Mart 2021</t>
  </si>
  <si>
    <r>
      <rPr>
        <b/>
        <sz val="12"/>
        <rFont val="Arial"/>
        <family val="2"/>
        <charset val="162"/>
      </rPr>
      <t>02 Mart 2021</t>
    </r>
    <r>
      <rPr>
        <sz val="12"/>
        <rFont val="Arial"/>
        <family val="2"/>
        <charset val="162"/>
      </rPr>
      <t xml:space="preserve">
Tarihindeki 
Birim Fiyatları </t>
    </r>
  </si>
</sst>
</file>

<file path=xl/styles.xml><?xml version="1.0" encoding="utf-8"?>
<styleSheet xmlns="http://schemas.openxmlformats.org/spreadsheetml/2006/main">
  <numFmts count="6">
    <numFmt numFmtId="164" formatCode="0.0"/>
    <numFmt numFmtId="165" formatCode="#,##0.000000"/>
    <numFmt numFmtId="166" formatCode="0.0000"/>
    <numFmt numFmtId="167" formatCode="#,##0.0000"/>
    <numFmt numFmtId="168" formatCode="0.000000"/>
    <numFmt numFmtId="169" formatCode="0.0%"/>
  </numFmts>
  <fonts count="37">
    <font>
      <sz val="10"/>
      <name val="Arial"/>
      <charset val="162"/>
    </font>
    <font>
      <sz val="11"/>
      <color theme="1"/>
      <name val="Calibri"/>
      <family val="2"/>
      <charset val="162"/>
      <scheme val="minor"/>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sz val="10"/>
      <name val="Arial"/>
      <family val="2"/>
      <charset val="162"/>
    </font>
    <font>
      <vertAlign val="superscript"/>
      <sz val="11"/>
      <name val="Arial"/>
      <family val="2"/>
      <charset val="162"/>
    </font>
  </fonts>
  <fills count="30">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rgb="FFE2FBFE"/>
        <bgColor indexed="64"/>
      </patternFill>
    </fill>
    <fill>
      <patternFill patternType="solid">
        <fgColor rgb="FFBCF6FC"/>
        <bgColor indexed="64"/>
      </patternFill>
    </fill>
    <fill>
      <patternFill patternType="solid">
        <fgColor rgb="FFFABD8A"/>
        <bgColor indexed="64"/>
      </patternFill>
    </fill>
    <fill>
      <patternFill patternType="solid">
        <fgColor theme="9" tint="0.39997558519241921"/>
        <bgColor indexed="64"/>
      </patternFill>
    </fill>
    <fill>
      <patternFill patternType="solid">
        <fgColor rgb="FFE5ABEF"/>
        <bgColor indexed="64"/>
      </patternFill>
    </fill>
    <fill>
      <patternFill patternType="solid">
        <fgColor rgb="FF00FFFF"/>
        <bgColor indexed="64"/>
      </patternFill>
    </fill>
    <fill>
      <patternFill patternType="solid">
        <fgColor rgb="FFCDFFFF"/>
        <bgColor indexed="64"/>
      </patternFill>
    </fill>
    <fill>
      <patternFill patternType="solid">
        <fgColor rgb="FFFCDBC0"/>
        <bgColor indexed="64"/>
      </patternFill>
    </fill>
    <fill>
      <patternFill patternType="solid">
        <fgColor theme="2" tint="-9.9978637043366805E-2"/>
        <bgColor indexed="64"/>
      </patternFill>
    </fill>
    <fill>
      <patternFill patternType="solid">
        <fgColor rgb="FFCAC4A2"/>
        <bgColor indexed="64"/>
      </patternFill>
    </fill>
    <fill>
      <patternFill patternType="solid">
        <fgColor theme="8" tint="0.59999389629810485"/>
        <bgColor indexed="64"/>
      </patternFill>
    </fill>
    <fill>
      <patternFill patternType="solid">
        <fgColor rgb="FF87C7D9"/>
        <bgColor indexed="64"/>
      </patternFill>
    </fill>
    <fill>
      <patternFill patternType="solid">
        <fgColor rgb="FF9FFFCA"/>
        <bgColor indexed="64"/>
      </patternFill>
    </fill>
    <fill>
      <patternFill patternType="solid">
        <fgColor rgb="FFFFFFB3"/>
        <bgColor indexed="64"/>
      </patternFill>
    </fill>
    <fill>
      <patternFill patternType="solid">
        <fgColor rgb="FF79FFB6"/>
        <bgColor indexed="64"/>
      </patternFill>
    </fill>
    <fill>
      <patternFill patternType="solid">
        <fgColor rgb="FF4BFF9C"/>
        <bgColor indexed="64"/>
      </patternFill>
    </fill>
    <fill>
      <patternFill patternType="solid">
        <fgColor rgb="FFFFFF8F"/>
        <bgColor indexed="64"/>
      </patternFill>
    </fill>
    <fill>
      <patternFill patternType="solid">
        <fgColor rgb="FFFFFF61"/>
        <bgColor indexed="64"/>
      </patternFill>
    </fill>
    <fill>
      <patternFill patternType="solid">
        <fgColor rgb="FFFFFF47"/>
        <bgColor indexed="64"/>
      </patternFill>
    </fill>
    <fill>
      <patternFill patternType="solid">
        <fgColor rgb="FFFFFF29"/>
        <bgColor indexed="64"/>
      </patternFill>
    </fill>
    <fill>
      <patternFill patternType="solid">
        <fgColor rgb="FFFFFF15"/>
        <bgColor indexed="64"/>
      </patternFill>
    </fill>
    <fill>
      <patternFill patternType="solid">
        <fgColor rgb="FFFFFA00"/>
        <bgColor indexed="64"/>
      </patternFill>
    </fill>
    <fill>
      <patternFill patternType="solid">
        <fgColor rgb="FFF6F000"/>
        <bgColor indexed="64"/>
      </patternFill>
    </fill>
    <fill>
      <patternFill patternType="solid">
        <fgColor theme="0"/>
        <bgColor indexed="64"/>
      </patternFill>
    </fill>
    <fill>
      <patternFill patternType="solid">
        <fgColor rgb="FFFFFF89"/>
        <bgColor indexed="64"/>
      </patternFill>
    </fill>
    <fill>
      <patternFill patternType="solid">
        <fgColor rgb="FF6DFFAF"/>
        <bgColor indexed="64"/>
      </patternFill>
    </fill>
  </fills>
  <borders count="6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6">
    <xf numFmtId="0" fontId="0" fillId="0" borderId="0"/>
    <xf numFmtId="0" fontId="2" fillId="0" borderId="0"/>
    <xf numFmtId="0" fontId="35" fillId="0" borderId="0"/>
    <xf numFmtId="0" fontId="1" fillId="0" borderId="0"/>
    <xf numFmtId="0" fontId="1" fillId="0" borderId="0"/>
    <xf numFmtId="0" fontId="1" fillId="0" borderId="0"/>
  </cellStyleXfs>
  <cellXfs count="410">
    <xf numFmtId="0" fontId="0" fillId="0" borderId="0" xfId="0"/>
    <xf numFmtId="0" fontId="11" fillId="0" borderId="0" xfId="0" applyFont="1" applyFill="1" applyAlignment="1">
      <alignment vertical="center"/>
    </xf>
    <xf numFmtId="0" fontId="8"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9" fillId="0" borderId="15"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8" fillId="0" borderId="0" xfId="0" applyFont="1" applyFill="1" applyBorder="1"/>
    <xf numFmtId="0" fontId="5" fillId="6" borderId="3"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8" fillId="6" borderId="7" xfId="0" applyFont="1" applyFill="1" applyBorder="1" applyAlignment="1">
      <alignment horizontal="center" vertical="center" wrapText="1"/>
    </xf>
    <xf numFmtId="165" fontId="18" fillId="6" borderId="2" xfId="0" applyNumberFormat="1" applyFont="1" applyFill="1" applyBorder="1" applyAlignment="1">
      <alignment horizontal="right" vertical="center" wrapText="1"/>
    </xf>
    <xf numFmtId="3" fontId="20" fillId="6" borderId="4" xfId="0" applyNumberFormat="1" applyFont="1" applyFill="1" applyBorder="1" applyAlignment="1">
      <alignment vertical="center" wrapText="1"/>
    </xf>
    <xf numFmtId="9" fontId="8" fillId="6" borderId="2" xfId="0" applyNumberFormat="1" applyFont="1" applyFill="1" applyBorder="1" applyAlignment="1">
      <alignment horizontal="center" vertical="center"/>
    </xf>
    <xf numFmtId="0" fontId="6" fillId="6" borderId="3" xfId="0" applyFont="1" applyFill="1" applyBorder="1" applyAlignment="1">
      <alignment horizontal="center" vertical="center" wrapText="1"/>
    </xf>
    <xf numFmtId="168" fontId="4" fillId="6" borderId="2" xfId="0" applyNumberFormat="1" applyFont="1" applyFill="1" applyBorder="1" applyAlignment="1">
      <alignment horizontal="center" vertical="center"/>
    </xf>
    <xf numFmtId="0" fontId="5" fillId="10" borderId="3" xfId="0" applyFont="1" applyFill="1" applyBorder="1" applyAlignment="1">
      <alignment horizontal="center" vertical="center" wrapText="1"/>
    </xf>
    <xf numFmtId="0" fontId="15" fillId="10" borderId="9" xfId="0" applyFont="1" applyFill="1" applyBorder="1" applyAlignment="1">
      <alignment horizontal="center" vertical="center" wrapText="1"/>
    </xf>
    <xf numFmtId="0" fontId="8" fillId="10" borderId="7" xfId="0" applyFont="1" applyFill="1" applyBorder="1" applyAlignment="1">
      <alignment horizontal="center" vertical="center" wrapText="1"/>
    </xf>
    <xf numFmtId="3" fontId="20" fillId="10" borderId="4" xfId="0" applyNumberFormat="1" applyFont="1" applyFill="1" applyBorder="1" applyAlignment="1">
      <alignment vertical="center" wrapText="1"/>
    </xf>
    <xf numFmtId="9" fontId="8" fillId="10" borderId="2" xfId="0" applyNumberFormat="1" applyFont="1" applyFill="1" applyBorder="1" applyAlignment="1">
      <alignment horizontal="center" vertical="center"/>
    </xf>
    <xf numFmtId="0" fontId="6" fillId="10" borderId="3" xfId="0" applyFont="1" applyFill="1" applyBorder="1" applyAlignment="1">
      <alignment horizontal="center" vertical="center" wrapText="1"/>
    </xf>
    <xf numFmtId="168" fontId="4" fillId="10" borderId="2" xfId="0" applyNumberFormat="1" applyFont="1" applyFill="1" applyBorder="1" applyAlignment="1">
      <alignment horizontal="center" vertical="center"/>
    </xf>
    <xf numFmtId="0" fontId="5" fillId="11" borderId="3"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8" fillId="11" borderId="7" xfId="0" applyFont="1" applyFill="1" applyBorder="1" applyAlignment="1">
      <alignment horizontal="center" vertical="center" wrapText="1"/>
    </xf>
    <xf numFmtId="165" fontId="18" fillId="11" borderId="2" xfId="0" applyNumberFormat="1" applyFont="1" applyFill="1" applyBorder="1" applyAlignment="1">
      <alignment horizontal="right" vertical="center" wrapText="1"/>
    </xf>
    <xf numFmtId="3" fontId="20" fillId="11" borderId="4" xfId="0" applyNumberFormat="1" applyFont="1" applyFill="1" applyBorder="1" applyAlignment="1">
      <alignment vertical="center" wrapText="1"/>
    </xf>
    <xf numFmtId="9" fontId="8" fillId="11" borderId="2" xfId="0" applyNumberFormat="1" applyFont="1" applyFill="1" applyBorder="1" applyAlignment="1">
      <alignment horizontal="center" vertical="center"/>
    </xf>
    <xf numFmtId="0" fontId="6" fillId="11" borderId="3" xfId="0" applyFont="1" applyFill="1" applyBorder="1" applyAlignment="1">
      <alignment horizontal="center" vertical="center" wrapText="1"/>
    </xf>
    <xf numFmtId="168" fontId="4" fillId="11" borderId="2" xfId="0" applyNumberFormat="1" applyFont="1" applyFill="1" applyBorder="1" applyAlignment="1">
      <alignment horizontal="center" vertical="center"/>
    </xf>
    <xf numFmtId="169" fontId="18" fillId="6" borderId="8" xfId="0" applyNumberFormat="1" applyFont="1" applyFill="1" applyBorder="1" applyAlignment="1">
      <alignment horizontal="right" vertical="center"/>
    </xf>
    <xf numFmtId="169" fontId="18" fillId="11" borderId="8" xfId="0" applyNumberFormat="1" applyFont="1" applyFill="1" applyBorder="1" applyAlignment="1">
      <alignment horizontal="right" vertical="center"/>
    </xf>
    <xf numFmtId="169" fontId="18" fillId="10" borderId="8" xfId="0" applyNumberFormat="1" applyFont="1" applyFill="1" applyBorder="1" applyAlignment="1">
      <alignment horizontal="right" vertical="center"/>
    </xf>
    <xf numFmtId="165" fontId="18" fillId="10" borderId="2" xfId="0" applyNumberFormat="1" applyFont="1" applyFill="1" applyBorder="1" applyAlignment="1">
      <alignment horizontal="right" vertical="center" wrapText="1"/>
    </xf>
    <xf numFmtId="0" fontId="5" fillId="12" borderId="3" xfId="0" applyFont="1" applyFill="1" applyBorder="1" applyAlignment="1">
      <alignment horizontal="center" vertical="center" wrapText="1"/>
    </xf>
    <xf numFmtId="0" fontId="3" fillId="12" borderId="9" xfId="0" applyFont="1" applyFill="1" applyBorder="1" applyAlignment="1">
      <alignment horizontal="center" vertical="center" wrapText="1"/>
    </xf>
    <xf numFmtId="0" fontId="8" fillId="12" borderId="7" xfId="0" applyFont="1" applyFill="1" applyBorder="1" applyAlignment="1">
      <alignment horizontal="center" vertical="center" wrapText="1"/>
    </xf>
    <xf numFmtId="3" fontId="20" fillId="12" borderId="4" xfId="0" applyNumberFormat="1" applyFont="1" applyFill="1" applyBorder="1" applyAlignment="1">
      <alignment vertical="center" wrapText="1"/>
    </xf>
    <xf numFmtId="9" fontId="8" fillId="12" borderId="2" xfId="0" applyNumberFormat="1" applyFont="1" applyFill="1" applyBorder="1" applyAlignment="1">
      <alignment horizontal="center" vertical="center"/>
    </xf>
    <xf numFmtId="0" fontId="6" fillId="12" borderId="3" xfId="0" applyFont="1" applyFill="1" applyBorder="1" applyAlignment="1">
      <alignment horizontal="center" vertical="center" wrapText="1"/>
    </xf>
    <xf numFmtId="168" fontId="4" fillId="12" borderId="2" xfId="0" applyNumberFormat="1" applyFont="1" applyFill="1" applyBorder="1" applyAlignment="1">
      <alignment horizontal="center" vertical="center"/>
    </xf>
    <xf numFmtId="169" fontId="18" fillId="12" borderId="8" xfId="0" applyNumberFormat="1" applyFont="1" applyFill="1" applyBorder="1" applyAlignment="1">
      <alignment horizontal="right" vertical="center"/>
    </xf>
    <xf numFmtId="0" fontId="5" fillId="13" borderId="3"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8" fillId="13" borderId="7" xfId="0" applyFont="1" applyFill="1" applyBorder="1" applyAlignment="1">
      <alignment horizontal="center" vertical="center" wrapText="1"/>
    </xf>
    <xf numFmtId="3" fontId="20" fillId="13" borderId="4" xfId="0" applyNumberFormat="1" applyFont="1" applyFill="1" applyBorder="1" applyAlignment="1">
      <alignment vertical="center" wrapText="1"/>
    </xf>
    <xf numFmtId="9" fontId="8" fillId="13" borderId="2" xfId="0" applyNumberFormat="1" applyFont="1" applyFill="1" applyBorder="1" applyAlignment="1">
      <alignment horizontal="center" vertical="center"/>
    </xf>
    <xf numFmtId="0" fontId="6" fillId="13" borderId="3" xfId="0" applyFont="1" applyFill="1" applyBorder="1" applyAlignment="1">
      <alignment horizontal="center" vertical="center" wrapText="1"/>
    </xf>
    <xf numFmtId="168" fontId="4" fillId="13" borderId="2" xfId="0" applyNumberFormat="1" applyFont="1" applyFill="1" applyBorder="1" applyAlignment="1">
      <alignment horizontal="center" vertical="center"/>
    </xf>
    <xf numFmtId="169" fontId="18" fillId="13" borderId="8" xfId="0" applyNumberFormat="1" applyFont="1" applyFill="1" applyBorder="1" applyAlignment="1">
      <alignment horizontal="right" vertical="center"/>
    </xf>
    <xf numFmtId="0" fontId="5" fillId="14" borderId="3" xfId="0" applyFont="1" applyFill="1" applyBorder="1" applyAlignment="1">
      <alignment horizontal="center" vertical="center" wrapText="1"/>
    </xf>
    <xf numFmtId="0" fontId="15" fillId="14" borderId="9" xfId="0" applyFont="1" applyFill="1" applyBorder="1" applyAlignment="1">
      <alignment horizontal="center" vertical="center" wrapText="1"/>
    </xf>
    <xf numFmtId="0" fontId="8" fillId="14" borderId="7" xfId="0" applyFont="1" applyFill="1" applyBorder="1" applyAlignment="1">
      <alignment horizontal="center" vertical="center" wrapText="1"/>
    </xf>
    <xf numFmtId="3" fontId="20" fillId="14" borderId="4" xfId="0" applyNumberFormat="1" applyFont="1" applyFill="1" applyBorder="1" applyAlignment="1">
      <alignment vertical="center" wrapText="1"/>
    </xf>
    <xf numFmtId="9" fontId="8" fillId="14" borderId="2" xfId="0" applyNumberFormat="1" applyFont="1" applyFill="1" applyBorder="1" applyAlignment="1">
      <alignment horizontal="center" vertical="center"/>
    </xf>
    <xf numFmtId="0" fontId="6" fillId="14" borderId="3" xfId="0" applyFont="1" applyFill="1" applyBorder="1" applyAlignment="1">
      <alignment horizontal="center" vertical="center" wrapText="1"/>
    </xf>
    <xf numFmtId="168" fontId="4" fillId="14" borderId="2" xfId="0" applyNumberFormat="1" applyFont="1" applyFill="1" applyBorder="1" applyAlignment="1">
      <alignment horizontal="center" vertical="center"/>
    </xf>
    <xf numFmtId="169" fontId="18" fillId="14" borderId="8" xfId="0" applyNumberFormat="1" applyFont="1" applyFill="1" applyBorder="1" applyAlignment="1">
      <alignment horizontal="right" vertical="center"/>
    </xf>
    <xf numFmtId="0" fontId="5" fillId="15" borderId="3" xfId="0" applyFont="1" applyFill="1" applyBorder="1" applyAlignment="1">
      <alignment horizontal="center" vertical="center" wrapText="1"/>
    </xf>
    <xf numFmtId="0" fontId="3" fillId="15" borderId="9"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20" fillId="15" borderId="4" xfId="0" applyFont="1" applyFill="1" applyBorder="1" applyAlignment="1">
      <alignment vertical="center" wrapText="1"/>
    </xf>
    <xf numFmtId="9" fontId="8" fillId="15" borderId="2" xfId="0" applyNumberFormat="1" applyFont="1" applyFill="1" applyBorder="1" applyAlignment="1">
      <alignment horizontal="center" vertical="center"/>
    </xf>
    <xf numFmtId="0" fontId="6" fillId="15" borderId="3" xfId="0" applyFont="1" applyFill="1" applyBorder="1" applyAlignment="1">
      <alignment horizontal="center" vertical="center" wrapText="1"/>
    </xf>
    <xf numFmtId="168" fontId="4" fillId="15" borderId="2" xfId="0" applyNumberFormat="1" applyFont="1" applyFill="1" applyBorder="1" applyAlignment="1">
      <alignment horizontal="center" vertical="center"/>
    </xf>
    <xf numFmtId="169" fontId="18" fillId="15" borderId="8" xfId="0" applyNumberFormat="1" applyFont="1" applyFill="1" applyBorder="1" applyAlignment="1">
      <alignment horizontal="right" vertical="center"/>
    </xf>
    <xf numFmtId="165" fontId="18" fillId="15" borderId="2" xfId="0" applyNumberFormat="1" applyFont="1" applyFill="1" applyBorder="1" applyAlignment="1">
      <alignment horizontal="right" vertical="center" wrapText="1"/>
    </xf>
    <xf numFmtId="165" fontId="18" fillId="14" borderId="2" xfId="0" applyNumberFormat="1" applyFont="1" applyFill="1" applyBorder="1" applyAlignment="1">
      <alignment horizontal="right" vertical="center" wrapText="1"/>
    </xf>
    <xf numFmtId="0" fontId="5" fillId="16" borderId="3"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8" fillId="16" borderId="7" xfId="0" applyFont="1" applyFill="1" applyBorder="1" applyAlignment="1">
      <alignment horizontal="center" vertical="center" wrapText="1"/>
    </xf>
    <xf numFmtId="3" fontId="20" fillId="16" borderId="4" xfId="0" applyNumberFormat="1" applyFont="1" applyFill="1" applyBorder="1" applyAlignment="1">
      <alignment vertical="center" wrapText="1"/>
    </xf>
    <xf numFmtId="9" fontId="8" fillId="16" borderId="2" xfId="0" applyNumberFormat="1" applyFont="1" applyFill="1" applyBorder="1" applyAlignment="1">
      <alignment horizontal="center" vertical="center"/>
    </xf>
    <xf numFmtId="3" fontId="6" fillId="16" borderId="3" xfId="0" applyNumberFormat="1" applyFont="1" applyFill="1" applyBorder="1" applyAlignment="1">
      <alignment horizontal="center" vertical="center" wrapText="1"/>
    </xf>
    <xf numFmtId="168" fontId="4" fillId="16" borderId="2" xfId="0" applyNumberFormat="1" applyFont="1" applyFill="1" applyBorder="1" applyAlignment="1">
      <alignment horizontal="center" vertical="center"/>
    </xf>
    <xf numFmtId="169" fontId="18" fillId="16" borderId="8" xfId="0" applyNumberFormat="1" applyFont="1" applyFill="1" applyBorder="1" applyAlignment="1">
      <alignment horizontal="right" vertical="center"/>
    </xf>
    <xf numFmtId="3" fontId="33" fillId="10" borderId="7" xfId="0" applyNumberFormat="1" applyFont="1" applyFill="1" applyBorder="1" applyAlignment="1">
      <alignment horizontal="center" vertical="center"/>
    </xf>
    <xf numFmtId="3" fontId="33" fillId="14" borderId="7" xfId="0" applyNumberFormat="1" applyFont="1" applyFill="1" applyBorder="1" applyAlignment="1">
      <alignment horizontal="center" vertical="center"/>
    </xf>
    <xf numFmtId="3" fontId="33" fillId="15" borderId="7" xfId="0" applyNumberFormat="1" applyFont="1" applyFill="1" applyBorder="1" applyAlignment="1">
      <alignment horizontal="center" vertical="center"/>
    </xf>
    <xf numFmtId="3" fontId="33" fillId="11" borderId="7" xfId="0" applyNumberFormat="1" applyFont="1" applyFill="1" applyBorder="1" applyAlignment="1">
      <alignment horizontal="center" vertical="center"/>
    </xf>
    <xf numFmtId="3" fontId="33" fillId="12" borderId="7" xfId="0" applyNumberFormat="1" applyFont="1" applyFill="1" applyBorder="1" applyAlignment="1">
      <alignment horizontal="center" vertical="center"/>
    </xf>
    <xf numFmtId="3" fontId="33" fillId="13" borderId="7" xfId="0" applyNumberFormat="1" applyFont="1" applyFill="1" applyBorder="1" applyAlignment="1">
      <alignment horizontal="center" vertical="center"/>
    </xf>
    <xf numFmtId="3" fontId="33" fillId="6" borderId="7" xfId="0" applyNumberFormat="1" applyFont="1" applyFill="1" applyBorder="1" applyAlignment="1">
      <alignment horizontal="center" vertical="center"/>
    </xf>
    <xf numFmtId="3" fontId="33" fillId="16" borderId="7" xfId="0" applyNumberFormat="1" applyFont="1" applyFill="1" applyBorder="1" applyAlignment="1">
      <alignment horizontal="center" vertical="center"/>
    </xf>
    <xf numFmtId="165" fontId="18" fillId="12" borderId="2" xfId="0" applyNumberFormat="1" applyFont="1" applyFill="1" applyBorder="1" applyAlignment="1">
      <alignment horizontal="right" vertical="center" wrapText="1"/>
    </xf>
    <xf numFmtId="165" fontId="18" fillId="13" borderId="2" xfId="0" applyNumberFormat="1" applyFont="1" applyFill="1" applyBorder="1" applyAlignment="1">
      <alignment horizontal="right" vertical="center" wrapText="1"/>
    </xf>
    <xf numFmtId="165" fontId="18" fillId="16" borderId="2" xfId="0" applyNumberFormat="1" applyFont="1" applyFill="1" applyBorder="1" applyAlignment="1">
      <alignment horizontal="right" vertical="center" wrapText="1"/>
    </xf>
    <xf numFmtId="0" fontId="17" fillId="17" borderId="3"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8" fillId="17" borderId="7" xfId="0" applyFont="1" applyFill="1" applyBorder="1" applyAlignment="1">
      <alignment horizontal="center" vertical="center" wrapText="1"/>
    </xf>
    <xf numFmtId="165" fontId="18" fillId="17" borderId="2" xfId="0" applyNumberFormat="1" applyFont="1" applyFill="1" applyBorder="1" applyAlignment="1">
      <alignment horizontal="right" vertical="center" wrapText="1"/>
    </xf>
    <xf numFmtId="3" fontId="20" fillId="17" borderId="4" xfId="0" applyNumberFormat="1" applyFont="1" applyFill="1" applyBorder="1" applyAlignment="1">
      <alignment vertical="center" wrapText="1"/>
    </xf>
    <xf numFmtId="9" fontId="8" fillId="17" borderId="2" xfId="0" applyNumberFormat="1" applyFont="1" applyFill="1" applyBorder="1" applyAlignment="1">
      <alignment horizontal="center" vertical="center"/>
    </xf>
    <xf numFmtId="0" fontId="6" fillId="17" borderId="3" xfId="0" applyFont="1" applyFill="1" applyBorder="1" applyAlignment="1">
      <alignment horizontal="center" vertical="center" wrapText="1"/>
    </xf>
    <xf numFmtId="168" fontId="4" fillId="17" borderId="2" xfId="0" applyNumberFormat="1" applyFont="1" applyFill="1" applyBorder="1" applyAlignment="1">
      <alignment horizontal="center" vertical="center"/>
    </xf>
    <xf numFmtId="3" fontId="33" fillId="17" borderId="7" xfId="0" applyNumberFormat="1" applyFont="1" applyFill="1" applyBorder="1" applyAlignment="1">
      <alignment horizontal="center" vertical="center"/>
    </xf>
    <xf numFmtId="169" fontId="18" fillId="17" borderId="8" xfId="0" applyNumberFormat="1" applyFont="1" applyFill="1" applyBorder="1" applyAlignment="1">
      <alignment horizontal="right" vertical="center"/>
    </xf>
    <xf numFmtId="167" fontId="23" fillId="17" borderId="4" xfId="0" applyNumberFormat="1" applyFont="1" applyFill="1" applyBorder="1" applyAlignment="1">
      <alignment vertical="center" wrapText="1"/>
    </xf>
    <xf numFmtId="167" fontId="23" fillId="10" borderId="4" xfId="0" applyNumberFormat="1" applyFont="1" applyFill="1" applyBorder="1" applyAlignment="1">
      <alignment vertical="center" wrapText="1"/>
    </xf>
    <xf numFmtId="167" fontId="23" fillId="14" borderId="4" xfId="0" applyNumberFormat="1" applyFont="1" applyFill="1" applyBorder="1" applyAlignment="1">
      <alignment vertical="center" wrapText="1"/>
    </xf>
    <xf numFmtId="167" fontId="23" fillId="15" borderId="4" xfId="0" applyNumberFormat="1" applyFont="1" applyFill="1" applyBorder="1" applyAlignment="1">
      <alignment vertical="center" wrapText="1"/>
    </xf>
    <xf numFmtId="167" fontId="23" fillId="11" borderId="4" xfId="0" applyNumberFormat="1" applyFont="1" applyFill="1" applyBorder="1" applyAlignment="1">
      <alignment vertical="center" wrapText="1"/>
    </xf>
    <xf numFmtId="167" fontId="23" fillId="12" borderId="4" xfId="0" applyNumberFormat="1" applyFont="1" applyFill="1" applyBorder="1" applyAlignment="1">
      <alignment vertical="center" wrapText="1"/>
    </xf>
    <xf numFmtId="167" fontId="23" fillId="13" borderId="4" xfId="0" applyNumberFormat="1" applyFont="1" applyFill="1" applyBorder="1" applyAlignment="1">
      <alignment vertical="center" wrapText="1"/>
    </xf>
    <xf numFmtId="167" fontId="23" fillId="6" borderId="4" xfId="0" applyNumberFormat="1" applyFont="1" applyFill="1" applyBorder="1" applyAlignment="1">
      <alignment vertical="center" wrapText="1"/>
    </xf>
    <xf numFmtId="167" fontId="23" fillId="16" borderId="4" xfId="0" applyNumberFormat="1" applyFont="1" applyFill="1" applyBorder="1" applyAlignment="1">
      <alignment vertical="center" wrapText="1"/>
    </xf>
    <xf numFmtId="0" fontId="5" fillId="18" borderId="3"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8" fillId="18" borderId="7" xfId="0" applyFont="1" applyFill="1" applyBorder="1" applyAlignment="1">
      <alignment horizontal="center" vertical="center" wrapText="1"/>
    </xf>
    <xf numFmtId="165" fontId="18" fillId="18" borderId="2" xfId="0" applyNumberFormat="1" applyFont="1" applyFill="1" applyBorder="1" applyAlignment="1">
      <alignment horizontal="right" vertical="center" wrapText="1"/>
    </xf>
    <xf numFmtId="3" fontId="20" fillId="18" borderId="4" xfId="0" applyNumberFormat="1" applyFont="1" applyFill="1" applyBorder="1" applyAlignment="1">
      <alignment vertical="center" wrapText="1"/>
    </xf>
    <xf numFmtId="9" fontId="8" fillId="18" borderId="2" xfId="0" applyNumberFormat="1" applyFont="1" applyFill="1" applyBorder="1" applyAlignment="1">
      <alignment horizontal="center" vertical="center"/>
    </xf>
    <xf numFmtId="3" fontId="6" fillId="18" borderId="3" xfId="0" applyNumberFormat="1" applyFont="1" applyFill="1" applyBorder="1" applyAlignment="1">
      <alignment horizontal="center" vertical="center" wrapText="1"/>
    </xf>
    <xf numFmtId="168" fontId="4" fillId="18" borderId="2" xfId="0" applyNumberFormat="1" applyFont="1" applyFill="1" applyBorder="1" applyAlignment="1">
      <alignment horizontal="center" vertical="center"/>
    </xf>
    <xf numFmtId="3" fontId="33" fillId="18" borderId="7" xfId="0" applyNumberFormat="1" applyFont="1" applyFill="1" applyBorder="1" applyAlignment="1">
      <alignment horizontal="center" vertical="center"/>
    </xf>
    <xf numFmtId="167" fontId="23" fillId="18" borderId="4" xfId="0" applyNumberFormat="1" applyFont="1" applyFill="1" applyBorder="1" applyAlignment="1">
      <alignment vertical="center" wrapText="1"/>
    </xf>
    <xf numFmtId="169" fontId="18" fillId="18" borderId="8" xfId="0" applyNumberFormat="1" applyFont="1" applyFill="1" applyBorder="1" applyAlignment="1">
      <alignment horizontal="right" vertical="center"/>
    </xf>
    <xf numFmtId="0" fontId="9" fillId="17" borderId="65" xfId="0" applyFont="1" applyFill="1" applyBorder="1" applyAlignment="1">
      <alignment horizontal="center" vertical="center"/>
    </xf>
    <xf numFmtId="0" fontId="9" fillId="17" borderId="64" xfId="0" applyFont="1" applyFill="1" applyBorder="1" applyAlignment="1">
      <alignment horizontal="center" vertical="center"/>
    </xf>
    <xf numFmtId="0" fontId="9" fillId="10" borderId="65" xfId="0" applyFont="1" applyFill="1" applyBorder="1" applyAlignment="1">
      <alignment horizontal="center" vertical="center"/>
    </xf>
    <xf numFmtId="0" fontId="9" fillId="14" borderId="65" xfId="0" applyFont="1" applyFill="1" applyBorder="1" applyAlignment="1">
      <alignment horizontal="center" vertical="center"/>
    </xf>
    <xf numFmtId="0" fontId="9" fillId="15" borderId="65" xfId="0" applyFont="1" applyFill="1" applyBorder="1" applyAlignment="1">
      <alignment horizontal="center" vertical="center"/>
    </xf>
    <xf numFmtId="0" fontId="9" fillId="11" borderId="65" xfId="0" applyFont="1" applyFill="1" applyBorder="1" applyAlignment="1">
      <alignment horizontal="center" vertical="center"/>
    </xf>
    <xf numFmtId="0" fontId="9" fillId="12" borderId="64" xfId="0" applyFont="1" applyFill="1" applyBorder="1" applyAlignment="1">
      <alignment horizontal="center" vertical="center"/>
    </xf>
    <xf numFmtId="0" fontId="9" fillId="16" borderId="64" xfId="0" applyFont="1" applyFill="1" applyBorder="1" applyAlignment="1">
      <alignment horizontal="center" vertical="center"/>
    </xf>
    <xf numFmtId="0" fontId="9" fillId="13" borderId="64" xfId="0" applyFont="1" applyFill="1" applyBorder="1" applyAlignment="1">
      <alignment horizontal="center" vertical="center"/>
    </xf>
    <xf numFmtId="0" fontId="9" fillId="6" borderId="65" xfId="0" applyFont="1" applyFill="1" applyBorder="1" applyAlignment="1">
      <alignment horizontal="center" vertical="center"/>
    </xf>
    <xf numFmtId="0" fontId="9" fillId="18" borderId="64" xfId="0" applyFont="1" applyFill="1" applyBorder="1" applyAlignment="1">
      <alignment horizontal="center" vertical="center"/>
    </xf>
    <xf numFmtId="0" fontId="9" fillId="8" borderId="66" xfId="0" applyFont="1" applyFill="1" applyBorder="1" applyAlignment="1">
      <alignment horizontal="center" vertical="center"/>
    </xf>
    <xf numFmtId="0" fontId="5" fillId="8" borderId="13"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8" fillId="8" borderId="11" xfId="0" applyFont="1" applyFill="1" applyBorder="1" applyAlignment="1">
      <alignment horizontal="center" vertical="center" wrapText="1"/>
    </xf>
    <xf numFmtId="3" fontId="20" fillId="8" borderId="10" xfId="0" applyNumberFormat="1" applyFont="1" applyFill="1" applyBorder="1" applyAlignment="1">
      <alignment vertical="center" wrapText="1"/>
    </xf>
    <xf numFmtId="9" fontId="8" fillId="8" borderId="12" xfId="0" applyNumberFormat="1" applyFont="1" applyFill="1" applyBorder="1" applyAlignment="1">
      <alignment horizontal="center" vertical="center"/>
    </xf>
    <xf numFmtId="0" fontId="6" fillId="8" borderId="13" xfId="0" applyFont="1" applyFill="1" applyBorder="1" applyAlignment="1">
      <alignment horizontal="center" vertical="center" wrapText="1"/>
    </xf>
    <xf numFmtId="168" fontId="4" fillId="8" borderId="12" xfId="0" applyNumberFormat="1" applyFont="1" applyFill="1" applyBorder="1" applyAlignment="1">
      <alignment horizontal="center" vertical="center"/>
    </xf>
    <xf numFmtId="3" fontId="33" fillId="8" borderId="11" xfId="0" applyNumberFormat="1" applyFont="1" applyFill="1" applyBorder="1" applyAlignment="1">
      <alignment horizontal="center" vertical="center"/>
    </xf>
    <xf numFmtId="167" fontId="23" fillId="8" borderId="10" xfId="0" applyNumberFormat="1" applyFont="1" applyFill="1" applyBorder="1" applyAlignment="1">
      <alignment vertical="center" wrapText="1"/>
    </xf>
    <xf numFmtId="169" fontId="18" fillId="8" borderId="14" xfId="0" applyNumberFormat="1" applyFont="1" applyFill="1" applyBorder="1" applyAlignment="1">
      <alignment horizontal="right" vertical="center"/>
    </xf>
    <xf numFmtId="0" fontId="9" fillId="19" borderId="65" xfId="0" applyFont="1" applyFill="1" applyBorder="1" applyAlignment="1">
      <alignment horizontal="center" vertical="center"/>
    </xf>
    <xf numFmtId="0" fontId="5" fillId="19" borderId="3" xfId="0" applyFont="1" applyFill="1" applyBorder="1" applyAlignment="1">
      <alignment horizontal="center" vertical="center" wrapText="1"/>
    </xf>
    <xf numFmtId="0" fontId="3" fillId="19" borderId="9" xfId="0" applyFont="1" applyFill="1" applyBorder="1" applyAlignment="1">
      <alignment horizontal="center" vertical="center" wrapText="1"/>
    </xf>
    <xf numFmtId="0" fontId="8" fillId="19" borderId="7" xfId="0" applyFont="1" applyFill="1" applyBorder="1" applyAlignment="1">
      <alignment horizontal="center" vertical="center" wrapText="1"/>
    </xf>
    <xf numFmtId="165" fontId="18" fillId="19" borderId="2" xfId="0" applyNumberFormat="1" applyFont="1" applyFill="1" applyBorder="1" applyAlignment="1">
      <alignment horizontal="right" vertical="center" wrapText="1"/>
    </xf>
    <xf numFmtId="3" fontId="20" fillId="19" borderId="4" xfId="0" applyNumberFormat="1" applyFont="1" applyFill="1" applyBorder="1" applyAlignment="1">
      <alignment vertical="center" wrapText="1"/>
    </xf>
    <xf numFmtId="9" fontId="8" fillId="19" borderId="2" xfId="0" applyNumberFormat="1" applyFont="1" applyFill="1" applyBorder="1" applyAlignment="1">
      <alignment horizontal="center" vertical="center"/>
    </xf>
    <xf numFmtId="0" fontId="6" fillId="19" borderId="3" xfId="0" applyFont="1" applyFill="1" applyBorder="1" applyAlignment="1">
      <alignment horizontal="center" vertical="center" wrapText="1"/>
    </xf>
    <xf numFmtId="168" fontId="4" fillId="19" borderId="2" xfId="0" applyNumberFormat="1" applyFont="1" applyFill="1" applyBorder="1" applyAlignment="1">
      <alignment horizontal="center" vertical="center"/>
    </xf>
    <xf numFmtId="3" fontId="33" fillId="19" borderId="7" xfId="0" applyNumberFormat="1" applyFont="1" applyFill="1" applyBorder="1" applyAlignment="1">
      <alignment horizontal="center" vertical="center"/>
    </xf>
    <xf numFmtId="167" fontId="23" fillId="19" borderId="4" xfId="0" applyNumberFormat="1" applyFont="1" applyFill="1" applyBorder="1" applyAlignment="1">
      <alignment vertical="center" wrapText="1"/>
    </xf>
    <xf numFmtId="169" fontId="18" fillId="19" borderId="8" xfId="0" applyNumberFormat="1" applyFont="1" applyFill="1" applyBorder="1" applyAlignment="1">
      <alignment horizontal="right" vertical="center"/>
    </xf>
    <xf numFmtId="0" fontId="9" fillId="17" borderId="61" xfId="0" applyFont="1" applyFill="1" applyBorder="1" applyAlignment="1">
      <alignment horizontal="center" vertical="center"/>
    </xf>
    <xf numFmtId="0" fontId="5" fillId="17" borderId="62" xfId="0" applyFont="1" applyFill="1" applyBorder="1" applyAlignment="1">
      <alignment horizontal="center" vertical="center" wrapText="1"/>
    </xf>
    <xf numFmtId="0" fontId="3" fillId="17" borderId="38" xfId="0" applyFont="1" applyFill="1" applyBorder="1" applyAlignment="1">
      <alignment horizontal="center" vertical="center" wrapText="1"/>
    </xf>
    <xf numFmtId="0" fontId="8" fillId="17" borderId="37" xfId="0" applyFont="1" applyFill="1" applyBorder="1" applyAlignment="1">
      <alignment horizontal="center" vertical="center" wrapText="1"/>
    </xf>
    <xf numFmtId="165" fontId="18" fillId="17" borderId="50" xfId="0" applyNumberFormat="1" applyFont="1" applyFill="1" applyBorder="1" applyAlignment="1">
      <alignment horizontal="right" vertical="center" wrapText="1"/>
    </xf>
    <xf numFmtId="3" fontId="20" fillId="17" borderId="63" xfId="0" applyNumberFormat="1" applyFont="1" applyFill="1" applyBorder="1" applyAlignment="1">
      <alignment vertical="center" wrapText="1"/>
    </xf>
    <xf numFmtId="9" fontId="8" fillId="17" borderId="50" xfId="0" applyNumberFormat="1" applyFont="1" applyFill="1" applyBorder="1" applyAlignment="1">
      <alignment horizontal="center" vertical="center"/>
    </xf>
    <xf numFmtId="164" fontId="6" fillId="17" borderId="62" xfId="0" applyNumberFormat="1" applyFont="1" applyFill="1" applyBorder="1" applyAlignment="1">
      <alignment horizontal="center" vertical="center" wrapText="1"/>
    </xf>
    <xf numFmtId="168" fontId="4" fillId="17" borderId="50" xfId="0" applyNumberFormat="1" applyFont="1" applyFill="1" applyBorder="1" applyAlignment="1">
      <alignment horizontal="center" vertical="center"/>
    </xf>
    <xf numFmtId="3" fontId="33" fillId="17" borderId="37" xfId="0" applyNumberFormat="1" applyFont="1" applyFill="1" applyBorder="1" applyAlignment="1">
      <alignment horizontal="center" vertical="center"/>
    </xf>
    <xf numFmtId="167" fontId="23" fillId="17" borderId="63" xfId="0" applyNumberFormat="1" applyFont="1" applyFill="1" applyBorder="1" applyAlignment="1">
      <alignment vertical="center" wrapText="1"/>
    </xf>
    <xf numFmtId="169" fontId="18" fillId="17" borderId="39" xfId="0" applyNumberFormat="1" applyFont="1" applyFill="1" applyBorder="1" applyAlignment="1">
      <alignment horizontal="right" vertical="center"/>
    </xf>
    <xf numFmtId="0" fontId="20" fillId="17" borderId="3" xfId="0" applyFont="1" applyFill="1" applyBorder="1" applyAlignment="1">
      <alignment horizontal="center" vertical="center" wrapText="1"/>
    </xf>
    <xf numFmtId="168" fontId="4" fillId="17" borderId="5" xfId="0" applyNumberFormat="1" applyFont="1" applyFill="1" applyBorder="1" applyAlignment="1">
      <alignment horizontal="center" vertical="center"/>
    </xf>
    <xf numFmtId="0" fontId="9" fillId="20" borderId="65" xfId="0" applyFont="1" applyFill="1" applyBorder="1" applyAlignment="1">
      <alignment horizontal="center" vertical="center"/>
    </xf>
    <xf numFmtId="0" fontId="17" fillId="20" borderId="3"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8" fillId="20" borderId="7" xfId="0" applyFont="1" applyFill="1" applyBorder="1" applyAlignment="1">
      <alignment horizontal="center" vertical="center" wrapText="1"/>
    </xf>
    <xf numFmtId="165" fontId="18" fillId="20" borderId="2" xfId="0" applyNumberFormat="1" applyFont="1" applyFill="1" applyBorder="1" applyAlignment="1">
      <alignment horizontal="right" vertical="center" wrapText="1"/>
    </xf>
    <xf numFmtId="3" fontId="20" fillId="20" borderId="4" xfId="0" applyNumberFormat="1" applyFont="1" applyFill="1" applyBorder="1" applyAlignment="1">
      <alignment vertical="center" wrapText="1"/>
    </xf>
    <xf numFmtId="9" fontId="8" fillId="20" borderId="2" xfId="0" applyNumberFormat="1" applyFont="1" applyFill="1" applyBorder="1" applyAlignment="1">
      <alignment horizontal="center" vertical="center"/>
    </xf>
    <xf numFmtId="0" fontId="6" fillId="20" borderId="3" xfId="0" applyFont="1" applyFill="1" applyBorder="1" applyAlignment="1">
      <alignment horizontal="center" vertical="center" wrapText="1"/>
    </xf>
    <xf numFmtId="168" fontId="4" fillId="20" borderId="2" xfId="0" applyNumberFormat="1" applyFont="1" applyFill="1" applyBorder="1" applyAlignment="1">
      <alignment horizontal="center" vertical="center"/>
    </xf>
    <xf numFmtId="3" fontId="33" fillId="20" borderId="7" xfId="0" applyNumberFormat="1" applyFont="1" applyFill="1" applyBorder="1" applyAlignment="1">
      <alignment horizontal="center" vertical="center"/>
    </xf>
    <xf numFmtId="167" fontId="23" fillId="20" borderId="4" xfId="0" applyNumberFormat="1" applyFont="1" applyFill="1" applyBorder="1" applyAlignment="1">
      <alignment vertical="center" wrapText="1"/>
    </xf>
    <xf numFmtId="169" fontId="18" fillId="20" borderId="8" xfId="0" applyNumberFormat="1" applyFont="1" applyFill="1" applyBorder="1" applyAlignment="1">
      <alignment horizontal="right" vertical="center"/>
    </xf>
    <xf numFmtId="0" fontId="9" fillId="20" borderId="64" xfId="0" applyFont="1" applyFill="1" applyBorder="1" applyAlignment="1">
      <alignment horizontal="center" vertical="center"/>
    </xf>
    <xf numFmtId="0" fontId="9" fillId="21" borderId="65" xfId="0" applyFont="1" applyFill="1" applyBorder="1" applyAlignment="1">
      <alignment horizontal="center" vertical="center"/>
    </xf>
    <xf numFmtId="0" fontId="5" fillId="21" borderId="3" xfId="0" applyFont="1" applyFill="1" applyBorder="1" applyAlignment="1">
      <alignment horizontal="center" vertical="center" wrapText="1"/>
    </xf>
    <xf numFmtId="0" fontId="3" fillId="21" borderId="9" xfId="0" applyFont="1" applyFill="1" applyBorder="1" applyAlignment="1">
      <alignment horizontal="center" vertical="center" wrapText="1"/>
    </xf>
    <xf numFmtId="0" fontId="8" fillId="21" borderId="7" xfId="0" applyFont="1" applyFill="1" applyBorder="1" applyAlignment="1">
      <alignment horizontal="center" vertical="center" wrapText="1"/>
    </xf>
    <xf numFmtId="165" fontId="18" fillId="21" borderId="2" xfId="0" applyNumberFormat="1" applyFont="1" applyFill="1" applyBorder="1" applyAlignment="1">
      <alignment horizontal="right" vertical="center" wrapText="1"/>
    </xf>
    <xf numFmtId="3" fontId="20" fillId="21" borderId="4" xfId="0" applyNumberFormat="1" applyFont="1" applyFill="1" applyBorder="1" applyAlignment="1">
      <alignment vertical="center" wrapText="1"/>
    </xf>
    <xf numFmtId="9" fontId="8" fillId="21" borderId="2" xfId="0" applyNumberFormat="1" applyFont="1" applyFill="1" applyBorder="1" applyAlignment="1">
      <alignment horizontal="center" vertical="center"/>
    </xf>
    <xf numFmtId="164" fontId="6" fillId="21" borderId="3" xfId="0" applyNumberFormat="1" applyFont="1" applyFill="1" applyBorder="1" applyAlignment="1">
      <alignment horizontal="center" vertical="center" wrapText="1"/>
    </xf>
    <xf numFmtId="168" fontId="4" fillId="21" borderId="2" xfId="0" applyNumberFormat="1" applyFont="1" applyFill="1" applyBorder="1" applyAlignment="1">
      <alignment horizontal="center" vertical="center"/>
    </xf>
    <xf numFmtId="3" fontId="33" fillId="21" borderId="7" xfId="0" applyNumberFormat="1" applyFont="1" applyFill="1" applyBorder="1" applyAlignment="1">
      <alignment horizontal="center" vertical="center"/>
    </xf>
    <xf numFmtId="167" fontId="23" fillId="21" borderId="4" xfId="0" applyNumberFormat="1" applyFont="1" applyFill="1" applyBorder="1" applyAlignment="1">
      <alignment vertical="center" wrapText="1"/>
    </xf>
    <xf numFmtId="169" fontId="18" fillId="21" borderId="8" xfId="0" applyNumberFormat="1" applyFont="1" applyFill="1" applyBorder="1" applyAlignment="1">
      <alignment horizontal="right" vertical="center"/>
    </xf>
    <xf numFmtId="0" fontId="9" fillId="21" borderId="64" xfId="0" applyFont="1" applyFill="1" applyBorder="1" applyAlignment="1">
      <alignment horizontal="center" vertical="center"/>
    </xf>
    <xf numFmtId="0" fontId="17" fillId="21" borderId="3" xfId="0" applyFont="1" applyFill="1" applyBorder="1" applyAlignment="1">
      <alignment horizontal="center" vertical="center" wrapText="1"/>
    </xf>
    <xf numFmtId="0" fontId="6" fillId="21" borderId="3" xfId="0" applyFont="1" applyFill="1" applyBorder="1" applyAlignment="1">
      <alignment horizontal="center" vertical="center" wrapText="1"/>
    </xf>
    <xf numFmtId="0" fontId="9" fillId="22" borderId="65" xfId="0" applyFont="1" applyFill="1" applyBorder="1" applyAlignment="1">
      <alignment horizontal="center" vertical="center"/>
    </xf>
    <xf numFmtId="0" fontId="17" fillId="22" borderId="3" xfId="0" applyFont="1" applyFill="1" applyBorder="1" applyAlignment="1">
      <alignment horizontal="center" vertical="center" wrapText="1"/>
    </xf>
    <xf numFmtId="0" fontId="3" fillId="22" borderId="9" xfId="0" applyFont="1" applyFill="1" applyBorder="1" applyAlignment="1">
      <alignment horizontal="center" vertical="center" wrapText="1"/>
    </xf>
    <xf numFmtId="0" fontId="8" fillId="22" borderId="7" xfId="0" applyFont="1" applyFill="1" applyBorder="1" applyAlignment="1">
      <alignment horizontal="center" vertical="center" wrapText="1"/>
    </xf>
    <xf numFmtId="165" fontId="18" fillId="22" borderId="2" xfId="0" applyNumberFormat="1" applyFont="1" applyFill="1" applyBorder="1" applyAlignment="1">
      <alignment horizontal="right" vertical="center" wrapText="1"/>
    </xf>
    <xf numFmtId="3" fontId="20" fillId="22" borderId="4" xfId="0" applyNumberFormat="1" applyFont="1" applyFill="1" applyBorder="1" applyAlignment="1">
      <alignment vertical="center" wrapText="1"/>
    </xf>
    <xf numFmtId="9" fontId="8" fillId="22" borderId="2" xfId="0" applyNumberFormat="1" applyFont="1" applyFill="1" applyBorder="1" applyAlignment="1">
      <alignment horizontal="center" vertical="center"/>
    </xf>
    <xf numFmtId="0" fontId="6" fillId="22" borderId="3" xfId="0" applyFont="1" applyFill="1" applyBorder="1" applyAlignment="1">
      <alignment horizontal="center" vertical="center" wrapText="1"/>
    </xf>
    <xf numFmtId="168" fontId="4" fillId="22" borderId="2" xfId="0" applyNumberFormat="1" applyFont="1" applyFill="1" applyBorder="1" applyAlignment="1">
      <alignment horizontal="center" vertical="center"/>
    </xf>
    <xf numFmtId="3" fontId="33" fillId="22" borderId="7" xfId="0" applyNumberFormat="1" applyFont="1" applyFill="1" applyBorder="1" applyAlignment="1">
      <alignment horizontal="center" vertical="center"/>
    </xf>
    <xf numFmtId="167" fontId="23" fillId="22" borderId="4" xfId="0" applyNumberFormat="1" applyFont="1" applyFill="1" applyBorder="1" applyAlignment="1">
      <alignment vertical="center" wrapText="1"/>
    </xf>
    <xf numFmtId="169" fontId="18" fillId="22" borderId="8" xfId="0" applyNumberFormat="1" applyFont="1" applyFill="1" applyBorder="1" applyAlignment="1">
      <alignment horizontal="right" vertical="center"/>
    </xf>
    <xf numFmtId="0" fontId="9" fillId="22" borderId="64" xfId="0" applyFont="1" applyFill="1" applyBorder="1" applyAlignment="1">
      <alignment horizontal="center" vertical="center"/>
    </xf>
    <xf numFmtId="0" fontId="20" fillId="22" borderId="3" xfId="0" applyFont="1" applyFill="1" applyBorder="1" applyAlignment="1">
      <alignment horizontal="center" vertical="center" wrapText="1"/>
    </xf>
    <xf numFmtId="0" fontId="5" fillId="22" borderId="3" xfId="0" applyFont="1" applyFill="1" applyBorder="1" applyAlignment="1">
      <alignment horizontal="center" vertical="center" wrapText="1"/>
    </xf>
    <xf numFmtId="0" fontId="9" fillId="23" borderId="65" xfId="0" applyFont="1" applyFill="1" applyBorder="1" applyAlignment="1">
      <alignment horizontal="center" vertical="center"/>
    </xf>
    <xf numFmtId="0" fontId="17" fillId="23" borderId="3" xfId="0" applyFont="1" applyFill="1" applyBorder="1" applyAlignment="1">
      <alignment horizontal="center" vertical="center" wrapText="1"/>
    </xf>
    <xf numFmtId="0" fontId="3" fillId="23" borderId="9" xfId="0" applyFont="1" applyFill="1" applyBorder="1" applyAlignment="1">
      <alignment horizontal="center" vertical="center" wrapText="1"/>
    </xf>
    <xf numFmtId="0" fontId="8" fillId="23" borderId="7" xfId="0" applyFont="1" applyFill="1" applyBorder="1" applyAlignment="1">
      <alignment horizontal="center" vertical="center" wrapText="1"/>
    </xf>
    <xf numFmtId="165" fontId="18" fillId="23" borderId="2" xfId="0" applyNumberFormat="1" applyFont="1" applyFill="1" applyBorder="1" applyAlignment="1">
      <alignment horizontal="right" vertical="center" wrapText="1"/>
    </xf>
    <xf numFmtId="3" fontId="20" fillId="23" borderId="4" xfId="0" applyNumberFormat="1" applyFont="1" applyFill="1" applyBorder="1" applyAlignment="1">
      <alignment vertical="center" wrapText="1"/>
    </xf>
    <xf numFmtId="9" fontId="8" fillId="23" borderId="2" xfId="0" applyNumberFormat="1" applyFont="1" applyFill="1" applyBorder="1" applyAlignment="1">
      <alignment horizontal="center" vertical="center"/>
    </xf>
    <xf numFmtId="0" fontId="6" fillId="23" borderId="3" xfId="0" applyFont="1" applyFill="1" applyBorder="1" applyAlignment="1">
      <alignment horizontal="center" vertical="center" wrapText="1"/>
    </xf>
    <xf numFmtId="168" fontId="4" fillId="23" borderId="2" xfId="0" applyNumberFormat="1" applyFont="1" applyFill="1" applyBorder="1" applyAlignment="1">
      <alignment horizontal="center" vertical="center"/>
    </xf>
    <xf numFmtId="3" fontId="33" fillId="23" borderId="7" xfId="0" applyNumberFormat="1" applyFont="1" applyFill="1" applyBorder="1" applyAlignment="1">
      <alignment horizontal="center" vertical="center"/>
    </xf>
    <xf numFmtId="167" fontId="23" fillId="23" borderId="4" xfId="0" applyNumberFormat="1" applyFont="1" applyFill="1" applyBorder="1" applyAlignment="1">
      <alignment vertical="center" wrapText="1"/>
    </xf>
    <xf numFmtId="169" fontId="18" fillId="23" borderId="8" xfId="0" applyNumberFormat="1" applyFont="1" applyFill="1" applyBorder="1" applyAlignment="1">
      <alignment horizontal="right" vertical="center"/>
    </xf>
    <xf numFmtId="0" fontId="9" fillId="23" borderId="64" xfId="0" applyFont="1" applyFill="1" applyBorder="1" applyAlignment="1">
      <alignment horizontal="center" vertical="center"/>
    </xf>
    <xf numFmtId="0" fontId="20" fillId="23" borderId="3" xfId="0" applyFont="1" applyFill="1" applyBorder="1" applyAlignment="1">
      <alignment horizontal="center" vertical="center" wrapText="1"/>
    </xf>
    <xf numFmtId="0" fontId="9" fillId="24" borderId="64" xfId="0" applyFont="1" applyFill="1" applyBorder="1" applyAlignment="1">
      <alignment horizontal="center" vertical="center"/>
    </xf>
    <xf numFmtId="0" fontId="20" fillId="24" borderId="3" xfId="0" applyFont="1" applyFill="1" applyBorder="1" applyAlignment="1">
      <alignment horizontal="center" vertical="center" wrapText="1"/>
    </xf>
    <xf numFmtId="0" fontId="3" fillId="24" borderId="9" xfId="0" applyFont="1" applyFill="1" applyBorder="1" applyAlignment="1">
      <alignment horizontal="center" vertical="center" wrapText="1"/>
    </xf>
    <xf numFmtId="0" fontId="8" fillId="24" borderId="7" xfId="0" applyFont="1" applyFill="1" applyBorder="1" applyAlignment="1">
      <alignment horizontal="center" vertical="center" wrapText="1"/>
    </xf>
    <xf numFmtId="165" fontId="18" fillId="24" borderId="2" xfId="0" applyNumberFormat="1" applyFont="1" applyFill="1" applyBorder="1" applyAlignment="1">
      <alignment horizontal="right" vertical="center" wrapText="1"/>
    </xf>
    <xf numFmtId="3" fontId="20" fillId="24" borderId="4" xfId="0" applyNumberFormat="1" applyFont="1" applyFill="1" applyBorder="1" applyAlignment="1">
      <alignment vertical="center" wrapText="1"/>
    </xf>
    <xf numFmtId="9" fontId="8" fillId="24" borderId="2" xfId="0" applyNumberFormat="1" applyFont="1" applyFill="1" applyBorder="1" applyAlignment="1">
      <alignment horizontal="center" vertical="center"/>
    </xf>
    <xf numFmtId="0" fontId="6" fillId="24" borderId="3" xfId="0" applyFont="1" applyFill="1" applyBorder="1" applyAlignment="1">
      <alignment horizontal="center" vertical="center" wrapText="1"/>
    </xf>
    <xf numFmtId="168" fontId="4" fillId="24" borderId="2" xfId="0" applyNumberFormat="1" applyFont="1" applyFill="1" applyBorder="1" applyAlignment="1">
      <alignment horizontal="center" vertical="center"/>
    </xf>
    <xf numFmtId="3" fontId="33" fillId="24" borderId="7" xfId="0" applyNumberFormat="1" applyFont="1" applyFill="1" applyBorder="1" applyAlignment="1">
      <alignment horizontal="center" vertical="center"/>
    </xf>
    <xf numFmtId="167" fontId="23" fillId="24" borderId="4" xfId="0" applyNumberFormat="1" applyFont="1" applyFill="1" applyBorder="1" applyAlignment="1">
      <alignment vertical="center" wrapText="1"/>
    </xf>
    <xf numFmtId="169" fontId="18" fillId="24" borderId="8" xfId="0" applyNumberFormat="1" applyFont="1" applyFill="1" applyBorder="1" applyAlignment="1">
      <alignment horizontal="right" vertical="center"/>
    </xf>
    <xf numFmtId="0" fontId="9" fillId="24" borderId="65" xfId="0" applyFont="1" applyFill="1" applyBorder="1" applyAlignment="1">
      <alignment horizontal="center" vertical="center"/>
    </xf>
    <xf numFmtId="0" fontId="5" fillId="24" borderId="3" xfId="0" applyFont="1" applyFill="1" applyBorder="1" applyAlignment="1">
      <alignment horizontal="center" vertical="center" wrapText="1"/>
    </xf>
    <xf numFmtId="0" fontId="17" fillId="24" borderId="3" xfId="0" applyFont="1" applyFill="1" applyBorder="1" applyAlignment="1">
      <alignment horizontal="center" vertical="center" wrapText="1"/>
    </xf>
    <xf numFmtId="0" fontId="9" fillId="25" borderId="64" xfId="0" applyFont="1" applyFill="1" applyBorder="1" applyAlignment="1">
      <alignment horizontal="center" vertical="center"/>
    </xf>
    <xf numFmtId="0" fontId="17" fillId="25" borderId="3" xfId="0" applyFont="1" applyFill="1" applyBorder="1" applyAlignment="1">
      <alignment horizontal="center" vertical="center" wrapText="1"/>
    </xf>
    <xf numFmtId="0" fontId="3" fillId="25" borderId="9" xfId="0" applyFont="1" applyFill="1" applyBorder="1" applyAlignment="1">
      <alignment horizontal="center" vertical="center" wrapText="1"/>
    </xf>
    <xf numFmtId="0" fontId="8" fillId="25" borderId="7" xfId="0" applyFont="1" applyFill="1" applyBorder="1" applyAlignment="1">
      <alignment horizontal="center" vertical="center" wrapText="1"/>
    </xf>
    <xf numFmtId="165" fontId="18" fillId="25" borderId="2" xfId="0" applyNumberFormat="1" applyFont="1" applyFill="1" applyBorder="1" applyAlignment="1">
      <alignment horizontal="right" vertical="center" wrapText="1"/>
    </xf>
    <xf numFmtId="3" fontId="20" fillId="25" borderId="4" xfId="0" applyNumberFormat="1" applyFont="1" applyFill="1" applyBorder="1" applyAlignment="1">
      <alignment vertical="center" wrapText="1"/>
    </xf>
    <xf numFmtId="9" fontId="8" fillId="25" borderId="2" xfId="0" applyNumberFormat="1" applyFont="1" applyFill="1" applyBorder="1" applyAlignment="1">
      <alignment horizontal="center" vertical="center"/>
    </xf>
    <xf numFmtId="0" fontId="6" fillId="25" borderId="3" xfId="0" applyFont="1" applyFill="1" applyBorder="1" applyAlignment="1">
      <alignment horizontal="center" vertical="center" wrapText="1"/>
    </xf>
    <xf numFmtId="168" fontId="4" fillId="25" borderId="2" xfId="0" applyNumberFormat="1" applyFont="1" applyFill="1" applyBorder="1" applyAlignment="1">
      <alignment horizontal="center" vertical="center"/>
    </xf>
    <xf numFmtId="3" fontId="33" fillId="25" borderId="7" xfId="0" applyNumberFormat="1" applyFont="1" applyFill="1" applyBorder="1" applyAlignment="1">
      <alignment horizontal="center" vertical="center"/>
    </xf>
    <xf numFmtId="167" fontId="23" fillId="25" borderId="4" xfId="0" applyNumberFormat="1" applyFont="1" applyFill="1" applyBorder="1" applyAlignment="1">
      <alignment vertical="center" wrapText="1"/>
    </xf>
    <xf numFmtId="169" fontId="18" fillId="25" borderId="8" xfId="0" applyNumberFormat="1" applyFont="1" applyFill="1" applyBorder="1" applyAlignment="1">
      <alignment horizontal="right" vertical="center"/>
    </xf>
    <xf numFmtId="0" fontId="9" fillId="26" borderId="65" xfId="0" applyFont="1" applyFill="1" applyBorder="1" applyAlignment="1">
      <alignment horizontal="center" vertical="center"/>
    </xf>
    <xf numFmtId="0" fontId="17" fillId="26" borderId="3" xfId="0" applyFont="1" applyFill="1" applyBorder="1" applyAlignment="1">
      <alignment horizontal="center" vertical="center" wrapText="1"/>
    </xf>
    <xf numFmtId="0" fontId="3" fillId="26" borderId="9" xfId="0" applyFont="1" applyFill="1" applyBorder="1" applyAlignment="1">
      <alignment horizontal="center" vertical="center" wrapText="1"/>
    </xf>
    <xf numFmtId="0" fontId="8" fillId="26" borderId="7" xfId="0" applyFont="1" applyFill="1" applyBorder="1" applyAlignment="1">
      <alignment horizontal="center" vertical="center" wrapText="1"/>
    </xf>
    <xf numFmtId="165" fontId="18" fillId="26" borderId="2" xfId="0" applyNumberFormat="1" applyFont="1" applyFill="1" applyBorder="1" applyAlignment="1">
      <alignment horizontal="right" vertical="center" wrapText="1"/>
    </xf>
    <xf numFmtId="3" fontId="20" fillId="26" borderId="4" xfId="0" applyNumberFormat="1" applyFont="1" applyFill="1" applyBorder="1" applyAlignment="1">
      <alignment vertical="center" wrapText="1"/>
    </xf>
    <xf numFmtId="9" fontId="8" fillId="26" borderId="2" xfId="0" applyNumberFormat="1" applyFont="1" applyFill="1" applyBorder="1" applyAlignment="1">
      <alignment horizontal="center" vertical="center"/>
    </xf>
    <xf numFmtId="0" fontId="6" fillId="26" borderId="3" xfId="0" applyFont="1" applyFill="1" applyBorder="1" applyAlignment="1">
      <alignment horizontal="center" vertical="center" wrapText="1"/>
    </xf>
    <xf numFmtId="168" fontId="4" fillId="26" borderId="2" xfId="0" applyNumberFormat="1" applyFont="1" applyFill="1" applyBorder="1" applyAlignment="1">
      <alignment horizontal="center" vertical="center"/>
    </xf>
    <xf numFmtId="3" fontId="33" fillId="26" borderId="7" xfId="0" applyNumberFormat="1" applyFont="1" applyFill="1" applyBorder="1" applyAlignment="1">
      <alignment horizontal="center" vertical="center"/>
    </xf>
    <xf numFmtId="167" fontId="23" fillId="26" borderId="4" xfId="0" applyNumberFormat="1" applyFont="1" applyFill="1" applyBorder="1" applyAlignment="1">
      <alignment vertical="center" wrapText="1"/>
    </xf>
    <xf numFmtId="169" fontId="18" fillId="26" borderId="8" xfId="0" applyNumberFormat="1" applyFont="1" applyFill="1" applyBorder="1" applyAlignment="1">
      <alignment horizontal="right" vertical="center"/>
    </xf>
    <xf numFmtId="0" fontId="9" fillId="26" borderId="64" xfId="0" applyFont="1" applyFill="1" applyBorder="1" applyAlignment="1">
      <alignment horizontal="center" vertical="center"/>
    </xf>
    <xf numFmtId="0" fontId="5" fillId="26" borderId="3" xfId="0" applyFont="1" applyFill="1" applyBorder="1" applyAlignment="1">
      <alignment horizontal="center" vertical="center" wrapText="1"/>
    </xf>
    <xf numFmtId="165" fontId="18" fillId="17" borderId="50" xfId="0" applyNumberFormat="1" applyFont="1" applyFill="1" applyBorder="1" applyAlignment="1">
      <alignment vertical="center" wrapText="1"/>
    </xf>
    <xf numFmtId="165" fontId="18" fillId="17" borderId="2" xfId="0" applyNumberFormat="1" applyFont="1" applyFill="1" applyBorder="1" applyAlignment="1">
      <alignment vertical="center" wrapText="1"/>
    </xf>
    <xf numFmtId="165" fontId="18" fillId="21" borderId="2" xfId="0" applyNumberFormat="1" applyFont="1" applyFill="1" applyBorder="1" applyAlignment="1">
      <alignment vertical="center" wrapText="1"/>
    </xf>
    <xf numFmtId="165" fontId="18" fillId="22" borderId="2" xfId="0" applyNumberFormat="1" applyFont="1" applyFill="1" applyBorder="1" applyAlignment="1">
      <alignment vertical="center" wrapText="1"/>
    </xf>
    <xf numFmtId="165" fontId="18" fillId="23" borderId="2" xfId="0" applyNumberFormat="1" applyFont="1" applyFill="1" applyBorder="1" applyAlignment="1">
      <alignment vertical="center" wrapText="1"/>
    </xf>
    <xf numFmtId="165" fontId="18" fillId="20" borderId="2" xfId="0" applyNumberFormat="1" applyFont="1" applyFill="1" applyBorder="1" applyAlignment="1">
      <alignment vertical="center" wrapText="1"/>
    </xf>
    <xf numFmtId="165" fontId="18" fillId="24" borderId="2" xfId="0" applyNumberFormat="1" applyFont="1" applyFill="1" applyBorder="1" applyAlignment="1">
      <alignment vertical="center" wrapText="1"/>
    </xf>
    <xf numFmtId="165" fontId="18" fillId="26" borderId="2" xfId="0" applyNumberFormat="1" applyFont="1" applyFill="1" applyBorder="1" applyAlignment="1">
      <alignment vertical="center" wrapText="1"/>
    </xf>
    <xf numFmtId="165" fontId="18" fillId="25" borderId="2" xfId="0" applyNumberFormat="1" applyFont="1" applyFill="1" applyBorder="1" applyAlignment="1">
      <alignment vertical="center" wrapText="1"/>
    </xf>
    <xf numFmtId="165" fontId="22" fillId="10" borderId="2" xfId="0" applyNumberFormat="1" applyFont="1" applyFill="1" applyBorder="1" applyAlignment="1">
      <alignment vertical="center" wrapText="1"/>
    </xf>
    <xf numFmtId="165" fontId="22" fillId="14" borderId="2" xfId="0" applyNumberFormat="1" applyFont="1" applyFill="1" applyBorder="1" applyAlignment="1">
      <alignment vertical="center" wrapText="1"/>
    </xf>
    <xf numFmtId="165" fontId="22" fillId="15" borderId="2" xfId="0" applyNumberFormat="1" applyFont="1" applyFill="1" applyBorder="1" applyAlignment="1">
      <alignment vertical="center" wrapText="1"/>
    </xf>
    <xf numFmtId="165" fontId="18" fillId="12" borderId="2" xfId="0" applyNumberFormat="1" applyFont="1" applyFill="1" applyBorder="1" applyAlignment="1">
      <alignment vertical="center" wrapText="1"/>
    </xf>
    <xf numFmtId="165" fontId="18" fillId="13" borderId="2" xfId="0" applyNumberFormat="1" applyFont="1" applyFill="1" applyBorder="1" applyAlignment="1">
      <alignment vertical="center" wrapText="1"/>
    </xf>
    <xf numFmtId="165" fontId="18" fillId="11" borderId="2" xfId="0" applyNumberFormat="1" applyFont="1" applyFill="1" applyBorder="1" applyAlignment="1">
      <alignment vertical="center" wrapText="1"/>
    </xf>
    <xf numFmtId="165" fontId="18" fillId="16" borderId="2" xfId="0" applyNumberFormat="1" applyFont="1" applyFill="1" applyBorder="1" applyAlignment="1">
      <alignment vertical="center" wrapText="1"/>
    </xf>
    <xf numFmtId="165" fontId="18" fillId="6" borderId="2" xfId="0" applyNumberFormat="1" applyFont="1" applyFill="1" applyBorder="1" applyAlignment="1">
      <alignment vertical="center" wrapText="1"/>
    </xf>
    <xf numFmtId="165" fontId="18" fillId="18" borderId="2" xfId="0" applyNumberFormat="1" applyFont="1" applyFill="1" applyBorder="1" applyAlignment="1">
      <alignment vertical="center" wrapText="1"/>
    </xf>
    <xf numFmtId="165" fontId="18" fillId="8" borderId="12" xfId="0" applyNumberFormat="1" applyFont="1" applyFill="1" applyBorder="1" applyAlignment="1">
      <alignment vertical="center" wrapText="1"/>
    </xf>
    <xf numFmtId="0" fontId="18" fillId="20" borderId="9" xfId="0" applyFont="1" applyFill="1" applyBorder="1" applyAlignment="1">
      <alignment horizontal="center" vertical="center"/>
    </xf>
    <xf numFmtId="0" fontId="18" fillId="17" borderId="9" xfId="0" applyFont="1" applyFill="1" applyBorder="1" applyAlignment="1">
      <alignment horizontal="center" vertical="center"/>
    </xf>
    <xf numFmtId="0" fontId="18" fillId="17" borderId="38" xfId="0" applyFont="1" applyFill="1" applyBorder="1" applyAlignment="1">
      <alignment horizontal="center" vertical="center"/>
    </xf>
    <xf numFmtId="0" fontId="18" fillId="10" borderId="9" xfId="0" applyFont="1" applyFill="1" applyBorder="1" applyAlignment="1">
      <alignment horizontal="center" vertical="center"/>
    </xf>
    <xf numFmtId="0" fontId="18" fillId="14" borderId="9" xfId="0" applyFont="1" applyFill="1" applyBorder="1" applyAlignment="1">
      <alignment horizontal="center" vertical="center"/>
    </xf>
    <xf numFmtId="0" fontId="18" fillId="19" borderId="9" xfId="0" applyFont="1" applyFill="1" applyBorder="1" applyAlignment="1">
      <alignment horizontal="center" vertical="center"/>
    </xf>
    <xf numFmtId="0" fontId="18" fillId="6" borderId="9" xfId="0" applyFont="1" applyFill="1" applyBorder="1" applyAlignment="1">
      <alignment horizontal="center" vertical="center"/>
    </xf>
    <xf numFmtId="0" fontId="18" fillId="16" borderId="9" xfId="0" applyFont="1" applyFill="1" applyBorder="1" applyAlignment="1">
      <alignment horizontal="center" vertical="center"/>
    </xf>
    <xf numFmtId="0" fontId="18" fillId="18" borderId="9" xfId="0" applyFont="1" applyFill="1" applyBorder="1" applyAlignment="1">
      <alignment horizontal="center" vertical="center"/>
    </xf>
    <xf numFmtId="0" fontId="18" fillId="11" borderId="9" xfId="0" applyFont="1" applyFill="1" applyBorder="1" applyAlignment="1">
      <alignment horizontal="center" vertical="center"/>
    </xf>
    <xf numFmtId="0" fontId="18" fillId="8" borderId="15" xfId="0" applyFont="1" applyFill="1" applyBorder="1" applyAlignment="1">
      <alignment horizontal="center" vertical="center"/>
    </xf>
    <xf numFmtId="0" fontId="18" fillId="13" borderId="9" xfId="0" applyFont="1" applyFill="1" applyBorder="1" applyAlignment="1">
      <alignment horizontal="center" vertical="center"/>
    </xf>
    <xf numFmtId="0" fontId="18" fillId="12" borderId="9" xfId="0" applyFont="1" applyFill="1" applyBorder="1" applyAlignment="1">
      <alignment horizontal="center" vertical="center"/>
    </xf>
    <xf numFmtId="0" fontId="18" fillId="26" borderId="9" xfId="0" applyFont="1" applyFill="1" applyBorder="1" applyAlignment="1">
      <alignment horizontal="center" vertical="center"/>
    </xf>
    <xf numFmtId="0" fontId="18" fillId="24" borderId="9" xfId="0" applyFont="1" applyFill="1" applyBorder="1" applyAlignment="1">
      <alignment horizontal="center" vertical="center"/>
    </xf>
    <xf numFmtId="0" fontId="18" fillId="25" borderId="9" xfId="0" applyFont="1" applyFill="1" applyBorder="1" applyAlignment="1">
      <alignment horizontal="center" vertical="center"/>
    </xf>
    <xf numFmtId="0" fontId="18" fillId="23" borderId="9" xfId="0" applyFont="1" applyFill="1" applyBorder="1" applyAlignment="1">
      <alignment horizontal="center" vertical="center"/>
    </xf>
    <xf numFmtId="0" fontId="18" fillId="22" borderId="9" xfId="0" applyFont="1" applyFill="1" applyBorder="1" applyAlignment="1">
      <alignment horizontal="center" vertical="center"/>
    </xf>
    <xf numFmtId="0" fontId="18" fillId="21" borderId="9" xfId="0" applyFont="1" applyFill="1" applyBorder="1" applyAlignment="1">
      <alignment horizontal="center" vertical="center"/>
    </xf>
    <xf numFmtId="165" fontId="18" fillId="8" borderId="12" xfId="0" applyNumberFormat="1" applyFont="1" applyFill="1" applyBorder="1" applyAlignment="1">
      <alignment horizontal="center" vertical="center" wrapText="1"/>
    </xf>
    <xf numFmtId="165" fontId="18" fillId="28" borderId="2" xfId="0" applyNumberFormat="1" applyFont="1" applyFill="1" applyBorder="1" applyAlignment="1">
      <alignment horizontal="right" vertical="center" wrapText="1"/>
    </xf>
    <xf numFmtId="0" fontId="9" fillId="29" borderId="67" xfId="0" applyFont="1" applyFill="1" applyBorder="1" applyAlignment="1">
      <alignment horizontal="center" vertical="center"/>
    </xf>
    <xf numFmtId="0" fontId="5" fillId="29" borderId="55" xfId="0" applyFont="1" applyFill="1" applyBorder="1" applyAlignment="1">
      <alignment horizontal="center" vertical="center" wrapText="1"/>
    </xf>
    <xf numFmtId="0" fontId="3" fillId="29" borderId="56" xfId="0" applyFont="1" applyFill="1" applyBorder="1" applyAlignment="1">
      <alignment horizontal="center" vertical="center" wrapText="1"/>
    </xf>
    <xf numFmtId="0" fontId="8" fillId="29" borderId="53" xfId="0" applyFont="1" applyFill="1" applyBorder="1" applyAlignment="1">
      <alignment horizontal="center" vertical="center" wrapText="1"/>
    </xf>
    <xf numFmtId="165" fontId="18" fillId="29" borderId="54" xfId="0" applyNumberFormat="1" applyFont="1" applyFill="1" applyBorder="1" applyAlignment="1">
      <alignment horizontal="right" vertical="center" wrapText="1"/>
    </xf>
    <xf numFmtId="3" fontId="20" fillId="29" borderId="57" xfId="0" applyNumberFormat="1" applyFont="1" applyFill="1" applyBorder="1" applyAlignment="1">
      <alignment vertical="center" wrapText="1"/>
    </xf>
    <xf numFmtId="9" fontId="8" fillId="29" borderId="54" xfId="0" applyNumberFormat="1" applyFont="1" applyFill="1" applyBorder="1" applyAlignment="1">
      <alignment horizontal="center" vertical="center"/>
    </xf>
    <xf numFmtId="3" fontId="6" fillId="29" borderId="55" xfId="0" applyNumberFormat="1" applyFont="1" applyFill="1" applyBorder="1" applyAlignment="1">
      <alignment horizontal="center" vertical="center" wrapText="1"/>
    </xf>
    <xf numFmtId="168" fontId="4" fillId="29" borderId="54" xfId="0" applyNumberFormat="1" applyFont="1" applyFill="1" applyBorder="1" applyAlignment="1">
      <alignment horizontal="center" vertical="center"/>
    </xf>
    <xf numFmtId="3" fontId="33" fillId="29" borderId="53" xfId="0" applyNumberFormat="1" applyFont="1" applyFill="1" applyBorder="1" applyAlignment="1">
      <alignment horizontal="center" vertical="center"/>
    </xf>
    <xf numFmtId="165" fontId="18" fillId="29" borderId="54" xfId="0" applyNumberFormat="1" applyFont="1" applyFill="1" applyBorder="1" applyAlignment="1">
      <alignment vertical="center" wrapText="1"/>
    </xf>
    <xf numFmtId="167" fontId="23" fillId="29" borderId="57" xfId="0" applyNumberFormat="1" applyFont="1" applyFill="1" applyBorder="1" applyAlignment="1">
      <alignment vertical="center" wrapText="1"/>
    </xf>
    <xf numFmtId="169" fontId="18" fillId="29" borderId="58" xfId="0" applyNumberFormat="1" applyFont="1" applyFill="1" applyBorder="1" applyAlignment="1">
      <alignment horizontal="right" vertical="center"/>
    </xf>
    <xf numFmtId="0" fontId="18" fillId="29" borderId="56" xfId="0" applyFont="1" applyFill="1" applyBorder="1" applyAlignment="1">
      <alignment horizontal="center" vertical="center"/>
    </xf>
    <xf numFmtId="0" fontId="18" fillId="15" borderId="9" xfId="0" applyFont="1" applyFill="1" applyBorder="1" applyAlignment="1">
      <alignment horizontal="center" vertical="center"/>
    </xf>
    <xf numFmtId="0" fontId="12" fillId="0" borderId="34" xfId="0" applyFont="1" applyFill="1" applyBorder="1" applyAlignment="1">
      <alignment horizontal="left"/>
    </xf>
    <xf numFmtId="0" fontId="12" fillId="0" borderId="35" xfId="0" applyFont="1" applyFill="1" applyBorder="1" applyAlignment="1">
      <alignment horizontal="left"/>
    </xf>
    <xf numFmtId="0" fontId="12" fillId="0" borderId="36" xfId="0" applyFont="1" applyFill="1" applyBorder="1" applyAlignment="1">
      <alignment horizontal="left"/>
    </xf>
    <xf numFmtId="0" fontId="19" fillId="0" borderId="59" xfId="0" applyFont="1" applyFill="1" applyBorder="1" applyAlignment="1">
      <alignment horizontal="left" vertical="center" wrapText="1"/>
    </xf>
    <xf numFmtId="0" fontId="23" fillId="0" borderId="20" xfId="0" applyFont="1" applyFill="1" applyBorder="1" applyAlignment="1">
      <alignment horizontal="left" vertical="center"/>
    </xf>
    <xf numFmtId="0" fontId="23" fillId="0" borderId="60" xfId="0" applyFont="1" applyFill="1" applyBorder="1" applyAlignment="1">
      <alignment horizontal="left" vertical="center"/>
    </xf>
    <xf numFmtId="0" fontId="23" fillId="0" borderId="19" xfId="0" applyFont="1" applyFill="1" applyBorder="1" applyAlignment="1">
      <alignment horizontal="left" vertical="center" wrapText="1"/>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30" fillId="2" borderId="23" xfId="0" applyFont="1" applyFill="1" applyBorder="1" applyAlignment="1">
      <alignment horizontal="left" vertical="center" wrapText="1"/>
    </xf>
    <xf numFmtId="0" fontId="30" fillId="2" borderId="30" xfId="0" applyFont="1" applyFill="1" applyBorder="1" applyAlignment="1">
      <alignment horizontal="left"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4" fillId="2" borderId="33" xfId="0" applyFont="1" applyFill="1" applyBorder="1" applyAlignment="1">
      <alignment horizontal="center" vertical="center" wrapText="1"/>
    </xf>
    <xf numFmtId="0" fontId="30" fillId="3" borderId="25" xfId="0" applyFont="1" applyFill="1" applyBorder="1" applyAlignment="1">
      <alignment horizontal="left" vertical="center" wrapText="1"/>
    </xf>
    <xf numFmtId="0" fontId="30" fillId="3" borderId="26" xfId="0" applyFont="1" applyFill="1" applyBorder="1" applyAlignment="1">
      <alignment horizontal="left" vertical="center" wrapText="1"/>
    </xf>
    <xf numFmtId="9" fontId="27" fillId="3" borderId="24" xfId="0" applyNumberFormat="1" applyFont="1" applyFill="1" applyBorder="1" applyAlignment="1">
      <alignment horizontal="center" vertical="center"/>
    </xf>
    <xf numFmtId="9" fontId="27" fillId="3" borderId="26" xfId="0" applyNumberFormat="1" applyFont="1" applyFill="1" applyBorder="1" applyAlignment="1">
      <alignment horizontal="center" vertical="center"/>
    </xf>
    <xf numFmtId="0" fontId="22" fillId="7" borderId="47" xfId="0" applyFont="1" applyFill="1" applyBorder="1" applyAlignment="1">
      <alignment horizontal="center" vertical="center" wrapText="1"/>
    </xf>
    <xf numFmtId="0" fontId="22" fillId="7" borderId="48" xfId="0" applyFont="1" applyFill="1" applyBorder="1" applyAlignment="1">
      <alignment horizontal="center" vertical="center" wrapText="1"/>
    </xf>
    <xf numFmtId="0" fontId="22" fillId="7" borderId="49" xfId="0" applyFont="1" applyFill="1" applyBorder="1" applyAlignment="1">
      <alignment horizontal="center" vertical="center" wrapText="1"/>
    </xf>
    <xf numFmtId="165" fontId="20" fillId="9" borderId="16" xfId="0" applyNumberFormat="1" applyFont="1" applyFill="1" applyBorder="1" applyAlignment="1">
      <alignment horizontal="center" vertical="center" wrapText="1"/>
    </xf>
    <xf numFmtId="165" fontId="20" fillId="9" borderId="17" xfId="0" applyNumberFormat="1" applyFont="1" applyFill="1" applyBorder="1" applyAlignment="1">
      <alignment horizontal="center" vertical="center" wrapText="1"/>
    </xf>
    <xf numFmtId="165" fontId="20" fillId="9" borderId="18" xfId="0" applyNumberFormat="1" applyFont="1" applyFill="1" applyBorder="1" applyAlignment="1">
      <alignment horizontal="center" vertical="center" wrapText="1"/>
    </xf>
    <xf numFmtId="0" fontId="6" fillId="0" borderId="20" xfId="0" applyFont="1" applyFill="1" applyBorder="1" applyAlignment="1">
      <alignment horizontal="left" vertical="center"/>
    </xf>
    <xf numFmtId="0" fontId="6" fillId="0" borderId="21" xfId="0" applyFont="1" applyFill="1" applyBorder="1" applyAlignment="1">
      <alignment horizontal="left" vertical="center"/>
    </xf>
    <xf numFmtId="0" fontId="19" fillId="0" borderId="19" xfId="0" applyFont="1" applyFill="1" applyBorder="1" applyAlignment="1">
      <alignment horizontal="left" vertical="center" wrapText="1"/>
    </xf>
    <xf numFmtId="0" fontId="19" fillId="0" borderId="20" xfId="0" applyFont="1" applyFill="1" applyBorder="1" applyAlignment="1">
      <alignment horizontal="left" vertical="center"/>
    </xf>
    <xf numFmtId="0" fontId="19" fillId="0" borderId="21" xfId="0" applyFont="1" applyFill="1" applyBorder="1" applyAlignment="1">
      <alignment horizontal="left" vertical="center"/>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14" fillId="3" borderId="24"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9" fontId="27" fillId="2" borderId="22" xfId="0" applyNumberFormat="1" applyFont="1" applyFill="1" applyBorder="1" applyAlignment="1">
      <alignment horizontal="center" vertical="center"/>
    </xf>
    <xf numFmtId="9" fontId="27" fillId="2" borderId="30" xfId="0" applyNumberFormat="1" applyFont="1" applyFill="1" applyBorder="1" applyAlignment="1">
      <alignment horizontal="center" vertical="center"/>
    </xf>
    <xf numFmtId="0" fontId="23" fillId="27" borderId="19" xfId="0" applyFont="1" applyFill="1" applyBorder="1" applyAlignment="1">
      <alignment horizontal="left" vertical="center" wrapText="1"/>
    </xf>
    <xf numFmtId="0" fontId="23" fillId="27" borderId="20" xfId="0" applyFont="1" applyFill="1" applyBorder="1" applyAlignment="1">
      <alignment horizontal="left" vertical="center" wrapText="1"/>
    </xf>
    <xf numFmtId="0" fontId="23" fillId="27" borderId="60" xfId="0" applyFont="1" applyFill="1" applyBorder="1" applyAlignment="1">
      <alignment horizontal="left" vertical="center" wrapText="1"/>
    </xf>
    <xf numFmtId="0" fontId="14" fillId="9" borderId="34" xfId="0" applyFont="1" applyFill="1" applyBorder="1" applyAlignment="1">
      <alignment horizontal="center" vertical="center" wrapText="1"/>
    </xf>
    <xf numFmtId="0" fontId="14" fillId="9" borderId="35" xfId="0" applyFont="1" applyFill="1" applyBorder="1" applyAlignment="1">
      <alignment horizontal="center" vertical="center" wrapText="1"/>
    </xf>
    <xf numFmtId="0" fontId="14" fillId="9" borderId="36" xfId="0" applyFont="1" applyFill="1" applyBorder="1" applyAlignment="1">
      <alignment horizontal="center" vertical="center" wrapText="1"/>
    </xf>
    <xf numFmtId="0" fontId="14" fillId="9" borderId="16"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8" xfId="0" applyFont="1" applyFill="1" applyBorder="1" applyAlignment="1">
      <alignment horizontal="center" vertical="center" wrapText="1"/>
    </xf>
    <xf numFmtId="0" fontId="25"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34" fillId="4" borderId="4" xfId="0" applyFont="1" applyFill="1" applyBorder="1" applyAlignment="1">
      <alignment horizontal="center" vertical="center"/>
    </xf>
    <xf numFmtId="0" fontId="31" fillId="5" borderId="42" xfId="0" applyFont="1" applyFill="1" applyBorder="1" applyAlignment="1">
      <alignment horizontal="center" vertical="center"/>
    </xf>
    <xf numFmtId="0" fontId="31" fillId="5" borderId="43" xfId="0" applyFont="1" applyFill="1" applyBorder="1" applyAlignment="1">
      <alignment horizontal="center" vertical="center"/>
    </xf>
    <xf numFmtId="0" fontId="31" fillId="5" borderId="44" xfId="0" applyFont="1" applyFill="1" applyBorder="1" applyAlignment="1">
      <alignment horizontal="center" vertical="center"/>
    </xf>
    <xf numFmtId="0" fontId="17" fillId="0" borderId="40" xfId="0" applyFont="1" applyFill="1" applyBorder="1" applyAlignment="1">
      <alignment horizontal="center" vertical="center" wrapText="1"/>
    </xf>
    <xf numFmtId="0" fontId="17" fillId="0" borderId="41" xfId="0" applyFont="1" applyFill="1" applyBorder="1" applyAlignment="1">
      <alignment horizontal="center" vertical="center" wrapText="1"/>
    </xf>
    <xf numFmtId="0" fontId="17" fillId="0" borderId="45" xfId="0" applyFont="1" applyFill="1" applyBorder="1" applyAlignment="1">
      <alignment horizontal="center" vertical="center" wrapText="1"/>
    </xf>
    <xf numFmtId="0" fontId="17" fillId="0" borderId="46"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3" fillId="0" borderId="40" xfId="0" applyFont="1" applyFill="1" applyBorder="1" applyAlignment="1">
      <alignment horizontal="center" vertical="center" wrapText="1"/>
    </xf>
    <xf numFmtId="0" fontId="23" fillId="0" borderId="41" xfId="0" applyFont="1" applyFill="1" applyBorder="1" applyAlignment="1">
      <alignment horizontal="center" vertical="center" wrapText="1"/>
    </xf>
    <xf numFmtId="167" fontId="20" fillId="0" borderId="37" xfId="0" applyNumberFormat="1" applyFont="1" applyFill="1" applyBorder="1" applyAlignment="1">
      <alignment horizontal="center" vertical="center" wrapText="1"/>
    </xf>
    <xf numFmtId="167" fontId="17" fillId="0" borderId="50" xfId="0" applyNumberFormat="1" applyFont="1" applyFill="1" applyBorder="1" applyAlignment="1">
      <alignment horizontal="center" vertical="center" wrapText="1"/>
    </xf>
    <xf numFmtId="167" fontId="17" fillId="0" borderId="11" xfId="0" applyNumberFormat="1" applyFont="1" applyFill="1" applyBorder="1" applyAlignment="1">
      <alignment horizontal="center" vertical="center" wrapText="1"/>
    </xf>
    <xf numFmtId="167" fontId="17" fillId="0" borderId="12" xfId="0" applyNumberFormat="1" applyFont="1" applyFill="1" applyBorder="1" applyAlignment="1">
      <alignment horizontal="center" vertical="center" wrapText="1"/>
    </xf>
    <xf numFmtId="0" fontId="23" fillId="0" borderId="37"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14"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52" xfId="0" applyFont="1" applyFill="1" applyBorder="1" applyAlignment="1">
      <alignment horizontal="center" vertical="center" wrapText="1"/>
    </xf>
    <xf numFmtId="0" fontId="8" fillId="0" borderId="28" xfId="0" applyFont="1" applyFill="1" applyBorder="1" applyAlignment="1">
      <alignment horizontal="center" vertical="center" textRotation="90"/>
    </xf>
    <xf numFmtId="0" fontId="8" fillId="0" borderId="43" xfId="0" applyFont="1" applyFill="1" applyBorder="1" applyAlignment="1">
      <alignment horizontal="center" vertical="center" textRotation="90"/>
    </xf>
    <xf numFmtId="0" fontId="17" fillId="0" borderId="38" xfId="0" applyFont="1" applyFill="1" applyBorder="1" applyAlignment="1">
      <alignment horizontal="center" vertical="center" wrapText="1"/>
    </xf>
    <xf numFmtId="0" fontId="28" fillId="9" borderId="34" xfId="0" applyFont="1" applyFill="1" applyBorder="1" applyAlignment="1">
      <alignment horizontal="center" vertical="center" wrapText="1"/>
    </xf>
    <xf numFmtId="0" fontId="28" fillId="9" borderId="35" xfId="0" applyFont="1" applyFill="1" applyBorder="1" applyAlignment="1">
      <alignment horizontal="center" vertical="center" wrapText="1"/>
    </xf>
    <xf numFmtId="0" fontId="28" fillId="9" borderId="36" xfId="0" applyFont="1" applyFill="1" applyBorder="1" applyAlignment="1">
      <alignment horizontal="center" vertical="center" wrapText="1"/>
    </xf>
    <xf numFmtId="0" fontId="28" fillId="9" borderId="27" xfId="0"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8" fillId="9" borderId="6" xfId="0" applyFont="1" applyFill="1" applyBorder="1" applyAlignment="1">
      <alignment horizontal="center" vertical="center" wrapText="1"/>
    </xf>
    <xf numFmtId="166" fontId="18" fillId="2" borderId="22" xfId="0" applyNumberFormat="1" applyFont="1" applyFill="1" applyBorder="1" applyAlignment="1">
      <alignment horizontal="right" vertical="center" wrapText="1"/>
    </xf>
    <xf numFmtId="166" fontId="18" fillId="2" borderId="23" xfId="0" applyNumberFormat="1" applyFont="1" applyFill="1" applyBorder="1" applyAlignment="1">
      <alignment horizontal="right" vertical="center" wrapText="1"/>
    </xf>
    <xf numFmtId="166" fontId="18" fillId="3" borderId="24" xfId="0" applyNumberFormat="1" applyFont="1" applyFill="1" applyBorder="1" applyAlignment="1">
      <alignment horizontal="right" vertical="center" wrapText="1"/>
    </xf>
    <xf numFmtId="166" fontId="18" fillId="3" borderId="25" xfId="0" applyNumberFormat="1" applyFont="1" applyFill="1" applyBorder="1" applyAlignment="1">
      <alignment horizontal="right" vertical="center" wrapText="1"/>
    </xf>
    <xf numFmtId="167" fontId="18" fillId="2" borderId="22" xfId="0" applyNumberFormat="1" applyFont="1" applyFill="1" applyBorder="1" applyAlignment="1">
      <alignment horizontal="right" vertical="center"/>
    </xf>
    <xf numFmtId="167" fontId="18" fillId="2" borderId="23" xfId="0" applyNumberFormat="1" applyFont="1" applyFill="1" applyBorder="1" applyAlignment="1">
      <alignment horizontal="right" vertical="center"/>
    </xf>
    <xf numFmtId="167" fontId="18" fillId="3" borderId="24" xfId="0" applyNumberFormat="1" applyFont="1" applyFill="1" applyBorder="1" applyAlignment="1">
      <alignment horizontal="right" vertical="center"/>
    </xf>
    <xf numFmtId="167" fontId="18" fillId="3" borderId="25" xfId="0" applyNumberFormat="1" applyFont="1" applyFill="1" applyBorder="1" applyAlignment="1">
      <alignment horizontal="right" vertical="center"/>
    </xf>
  </cellXfs>
  <cellStyles count="6">
    <cellStyle name="Normal" xfId="0" builtinId="0"/>
    <cellStyle name="Normal 2" xfId="1"/>
    <cellStyle name="Normal 3" xfId="2"/>
    <cellStyle name="Normal 4" xfId="3"/>
    <cellStyle name="Normal 5" xfId="4"/>
    <cellStyle name="Normal 6" xfId="5"/>
  </cellStyles>
  <dxfs count="0"/>
  <tableStyles count="0" defaultTableStyle="TableStyleMedium9" defaultPivotStyle="PivotStyleLight16"/>
  <colors>
    <mruColors>
      <color rgb="FF6DFFAF"/>
      <color rgb="FF4BFF9C"/>
      <color rgb="FFF6F000"/>
      <color rgb="FFFFFA00"/>
      <color rgb="FFFFFF15"/>
      <color rgb="FFFFFF29"/>
      <color rgb="FFFFFF47"/>
      <color rgb="FFFFFF61"/>
      <color rgb="FFFFFF8F"/>
      <color rgb="FFFFFFB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203200</xdr:colOff>
      <xdr:row>38</xdr:row>
      <xdr:rowOff>219075</xdr:rowOff>
    </xdr:from>
    <xdr:to>
      <xdr:col>7</xdr:col>
      <xdr:colOff>898525</xdr:colOff>
      <xdr:row>38</xdr:row>
      <xdr:rowOff>219075</xdr:rowOff>
    </xdr:to>
    <xdr:sp macro="" textlink="">
      <xdr:nvSpPr>
        <xdr:cNvPr id="9" name="Line 49"/>
        <xdr:cNvSpPr>
          <a:spLocks noChangeShapeType="1"/>
        </xdr:cNvSpPr>
      </xdr:nvSpPr>
      <xdr:spPr bwMode="auto">
        <a:xfrm>
          <a:off x="7975600" y="158908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44</xdr:row>
      <xdr:rowOff>244475</xdr:rowOff>
    </xdr:from>
    <xdr:to>
      <xdr:col>7</xdr:col>
      <xdr:colOff>949325</xdr:colOff>
      <xdr:row>44</xdr:row>
      <xdr:rowOff>244475</xdr:rowOff>
    </xdr:to>
    <xdr:sp macro="" textlink="">
      <xdr:nvSpPr>
        <xdr:cNvPr id="10" name="Line 49"/>
        <xdr:cNvSpPr>
          <a:spLocks noChangeShapeType="1"/>
        </xdr:cNvSpPr>
      </xdr:nvSpPr>
      <xdr:spPr bwMode="auto">
        <a:xfrm>
          <a:off x="8026400" y="181514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37</xdr:row>
      <xdr:rowOff>228600</xdr:rowOff>
    </xdr:from>
    <xdr:to>
      <xdr:col>7</xdr:col>
      <xdr:colOff>1000125</xdr:colOff>
      <xdr:row>37</xdr:row>
      <xdr:rowOff>228600</xdr:rowOff>
    </xdr:to>
    <xdr:sp macro="" textlink="">
      <xdr:nvSpPr>
        <xdr:cNvPr id="12" name="Line 49"/>
        <xdr:cNvSpPr>
          <a:spLocks noChangeShapeType="1"/>
        </xdr:cNvSpPr>
      </xdr:nvSpPr>
      <xdr:spPr bwMode="auto">
        <a:xfrm>
          <a:off x="7975600" y="1678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13" name="Line 49"/>
        <xdr:cNvSpPr>
          <a:spLocks noChangeShapeType="1"/>
        </xdr:cNvSpPr>
      </xdr:nvSpPr>
      <xdr:spPr bwMode="auto">
        <a:xfrm>
          <a:off x="7937500" y="1590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36</xdr:row>
      <xdr:rowOff>228600</xdr:rowOff>
    </xdr:from>
    <xdr:to>
      <xdr:col>7</xdr:col>
      <xdr:colOff>885825</xdr:colOff>
      <xdr:row>36</xdr:row>
      <xdr:rowOff>228600</xdr:rowOff>
    </xdr:to>
    <xdr:sp macro="" textlink="">
      <xdr:nvSpPr>
        <xdr:cNvPr id="15" name="Line 49"/>
        <xdr:cNvSpPr>
          <a:spLocks noChangeShapeType="1"/>
        </xdr:cNvSpPr>
      </xdr:nvSpPr>
      <xdr:spPr bwMode="auto">
        <a:xfrm>
          <a:off x="7861300" y="1634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39</xdr:row>
      <xdr:rowOff>254000</xdr:rowOff>
    </xdr:from>
    <xdr:to>
      <xdr:col>7</xdr:col>
      <xdr:colOff>911225</xdr:colOff>
      <xdr:row>39</xdr:row>
      <xdr:rowOff>254000</xdr:rowOff>
    </xdr:to>
    <xdr:sp macro="" textlink="">
      <xdr:nvSpPr>
        <xdr:cNvPr id="16" name="Line 49"/>
        <xdr:cNvSpPr>
          <a:spLocks noChangeShapeType="1"/>
        </xdr:cNvSpPr>
      </xdr:nvSpPr>
      <xdr:spPr bwMode="auto">
        <a:xfrm>
          <a:off x="7886700" y="18148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32</xdr:row>
      <xdr:rowOff>215900</xdr:rowOff>
    </xdr:from>
    <xdr:to>
      <xdr:col>7</xdr:col>
      <xdr:colOff>911225</xdr:colOff>
      <xdr:row>32</xdr:row>
      <xdr:rowOff>215900</xdr:rowOff>
    </xdr:to>
    <xdr:sp macro="" textlink="">
      <xdr:nvSpPr>
        <xdr:cNvPr id="17" name="Line 49"/>
        <xdr:cNvSpPr>
          <a:spLocks noChangeShapeType="1"/>
        </xdr:cNvSpPr>
      </xdr:nvSpPr>
      <xdr:spPr bwMode="auto">
        <a:xfrm>
          <a:off x="79883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18" name="Line 49"/>
        <xdr:cNvSpPr>
          <a:spLocks noChangeShapeType="1"/>
        </xdr:cNvSpPr>
      </xdr:nvSpPr>
      <xdr:spPr bwMode="auto">
        <a:xfrm>
          <a:off x="7620000" y="1144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41</xdr:row>
      <xdr:rowOff>254000</xdr:rowOff>
    </xdr:from>
    <xdr:to>
      <xdr:col>7</xdr:col>
      <xdr:colOff>923925</xdr:colOff>
      <xdr:row>41</xdr:row>
      <xdr:rowOff>254000</xdr:rowOff>
    </xdr:to>
    <xdr:sp macro="" textlink="">
      <xdr:nvSpPr>
        <xdr:cNvPr id="19" name="Line 49"/>
        <xdr:cNvSpPr>
          <a:spLocks noChangeShapeType="1"/>
        </xdr:cNvSpPr>
      </xdr:nvSpPr>
      <xdr:spPr bwMode="auto">
        <a:xfrm>
          <a:off x="7899400" y="19037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42</xdr:row>
      <xdr:rowOff>228600</xdr:rowOff>
    </xdr:from>
    <xdr:to>
      <xdr:col>7</xdr:col>
      <xdr:colOff>962025</xdr:colOff>
      <xdr:row>42</xdr:row>
      <xdr:rowOff>228600</xdr:rowOff>
    </xdr:to>
    <xdr:sp macro="" textlink="">
      <xdr:nvSpPr>
        <xdr:cNvPr id="20" name="Line 49"/>
        <xdr:cNvSpPr>
          <a:spLocks noChangeShapeType="1"/>
        </xdr:cNvSpPr>
      </xdr:nvSpPr>
      <xdr:spPr bwMode="auto">
        <a:xfrm>
          <a:off x="7937500" y="1990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40</xdr:row>
      <xdr:rowOff>254000</xdr:rowOff>
    </xdr:from>
    <xdr:to>
      <xdr:col>7</xdr:col>
      <xdr:colOff>936625</xdr:colOff>
      <xdr:row>40</xdr:row>
      <xdr:rowOff>254000</xdr:rowOff>
    </xdr:to>
    <xdr:sp macro="" textlink="">
      <xdr:nvSpPr>
        <xdr:cNvPr id="21" name="Line 49"/>
        <xdr:cNvSpPr>
          <a:spLocks noChangeShapeType="1"/>
        </xdr:cNvSpPr>
      </xdr:nvSpPr>
      <xdr:spPr bwMode="auto">
        <a:xfrm>
          <a:off x="7912100" y="18592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26</xdr:row>
      <xdr:rowOff>228600</xdr:rowOff>
    </xdr:from>
    <xdr:to>
      <xdr:col>7</xdr:col>
      <xdr:colOff>949325</xdr:colOff>
      <xdr:row>26</xdr:row>
      <xdr:rowOff>228600</xdr:rowOff>
    </xdr:to>
    <xdr:sp macro="" textlink="">
      <xdr:nvSpPr>
        <xdr:cNvPr id="22" name="Line 49"/>
        <xdr:cNvSpPr>
          <a:spLocks noChangeShapeType="1"/>
        </xdr:cNvSpPr>
      </xdr:nvSpPr>
      <xdr:spPr bwMode="auto">
        <a:xfrm>
          <a:off x="7645400" y="967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21</xdr:row>
      <xdr:rowOff>215900</xdr:rowOff>
    </xdr:from>
    <xdr:to>
      <xdr:col>7</xdr:col>
      <xdr:colOff>974725</xdr:colOff>
      <xdr:row>21</xdr:row>
      <xdr:rowOff>215900</xdr:rowOff>
    </xdr:to>
    <xdr:sp macro="" textlink="">
      <xdr:nvSpPr>
        <xdr:cNvPr id="23" name="Line 49"/>
        <xdr:cNvSpPr>
          <a:spLocks noChangeShapeType="1"/>
        </xdr:cNvSpPr>
      </xdr:nvSpPr>
      <xdr:spPr bwMode="auto">
        <a:xfrm>
          <a:off x="7670800" y="9220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24</xdr:row>
      <xdr:rowOff>215900</xdr:rowOff>
    </xdr:from>
    <xdr:to>
      <xdr:col>7</xdr:col>
      <xdr:colOff>923925</xdr:colOff>
      <xdr:row>24</xdr:row>
      <xdr:rowOff>215900</xdr:rowOff>
    </xdr:to>
    <xdr:sp macro="" textlink="">
      <xdr:nvSpPr>
        <xdr:cNvPr id="24" name="Line 49"/>
        <xdr:cNvSpPr>
          <a:spLocks noChangeShapeType="1"/>
        </xdr:cNvSpPr>
      </xdr:nvSpPr>
      <xdr:spPr bwMode="auto">
        <a:xfrm>
          <a:off x="7620000" y="8775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23</xdr:row>
      <xdr:rowOff>215900</xdr:rowOff>
    </xdr:from>
    <xdr:to>
      <xdr:col>7</xdr:col>
      <xdr:colOff>974725</xdr:colOff>
      <xdr:row>23</xdr:row>
      <xdr:rowOff>215900</xdr:rowOff>
    </xdr:to>
    <xdr:sp macro="" textlink="">
      <xdr:nvSpPr>
        <xdr:cNvPr id="25" name="Line 49"/>
        <xdr:cNvSpPr>
          <a:spLocks noChangeShapeType="1"/>
        </xdr:cNvSpPr>
      </xdr:nvSpPr>
      <xdr:spPr bwMode="auto">
        <a:xfrm>
          <a:off x="76708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22</xdr:row>
      <xdr:rowOff>228600</xdr:rowOff>
    </xdr:from>
    <xdr:to>
      <xdr:col>7</xdr:col>
      <xdr:colOff>936625</xdr:colOff>
      <xdr:row>22</xdr:row>
      <xdr:rowOff>228600</xdr:rowOff>
    </xdr:to>
    <xdr:sp macro="" textlink="">
      <xdr:nvSpPr>
        <xdr:cNvPr id="26" name="Line 49"/>
        <xdr:cNvSpPr>
          <a:spLocks noChangeShapeType="1"/>
        </xdr:cNvSpPr>
      </xdr:nvSpPr>
      <xdr:spPr bwMode="auto">
        <a:xfrm>
          <a:off x="7632700" y="789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20</xdr:row>
      <xdr:rowOff>228600</xdr:rowOff>
    </xdr:from>
    <xdr:to>
      <xdr:col>7</xdr:col>
      <xdr:colOff>911225</xdr:colOff>
      <xdr:row>20</xdr:row>
      <xdr:rowOff>228600</xdr:rowOff>
    </xdr:to>
    <xdr:sp macro="" textlink="">
      <xdr:nvSpPr>
        <xdr:cNvPr id="27" name="Line 49"/>
        <xdr:cNvSpPr>
          <a:spLocks noChangeShapeType="1"/>
        </xdr:cNvSpPr>
      </xdr:nvSpPr>
      <xdr:spPr bwMode="auto">
        <a:xfrm>
          <a:off x="7607300" y="745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19</xdr:row>
      <xdr:rowOff>215900</xdr:rowOff>
    </xdr:from>
    <xdr:to>
      <xdr:col>7</xdr:col>
      <xdr:colOff>936625</xdr:colOff>
      <xdr:row>19</xdr:row>
      <xdr:rowOff>215900</xdr:rowOff>
    </xdr:to>
    <xdr:sp macro="" textlink="">
      <xdr:nvSpPr>
        <xdr:cNvPr id="28" name="Line 49"/>
        <xdr:cNvSpPr>
          <a:spLocks noChangeShapeType="1"/>
        </xdr:cNvSpPr>
      </xdr:nvSpPr>
      <xdr:spPr bwMode="auto">
        <a:xfrm>
          <a:off x="7632700" y="6997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18</xdr:row>
      <xdr:rowOff>228600</xdr:rowOff>
    </xdr:from>
    <xdr:to>
      <xdr:col>7</xdr:col>
      <xdr:colOff>898525</xdr:colOff>
      <xdr:row>18</xdr:row>
      <xdr:rowOff>228600</xdr:rowOff>
    </xdr:to>
    <xdr:sp macro="" textlink="">
      <xdr:nvSpPr>
        <xdr:cNvPr id="29" name="Line 49"/>
        <xdr:cNvSpPr>
          <a:spLocks noChangeShapeType="1"/>
        </xdr:cNvSpPr>
      </xdr:nvSpPr>
      <xdr:spPr bwMode="auto">
        <a:xfrm>
          <a:off x="7594600" y="656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17</xdr:row>
      <xdr:rowOff>215900</xdr:rowOff>
    </xdr:from>
    <xdr:to>
      <xdr:col>7</xdr:col>
      <xdr:colOff>923925</xdr:colOff>
      <xdr:row>17</xdr:row>
      <xdr:rowOff>215900</xdr:rowOff>
    </xdr:to>
    <xdr:sp macro="" textlink="">
      <xdr:nvSpPr>
        <xdr:cNvPr id="30" name="Line 49"/>
        <xdr:cNvSpPr>
          <a:spLocks noChangeShapeType="1"/>
        </xdr:cNvSpPr>
      </xdr:nvSpPr>
      <xdr:spPr bwMode="auto">
        <a:xfrm>
          <a:off x="7620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16</xdr:row>
      <xdr:rowOff>215900</xdr:rowOff>
    </xdr:from>
    <xdr:to>
      <xdr:col>7</xdr:col>
      <xdr:colOff>923925</xdr:colOff>
      <xdr:row>16</xdr:row>
      <xdr:rowOff>215900</xdr:rowOff>
    </xdr:to>
    <xdr:sp macro="" textlink="">
      <xdr:nvSpPr>
        <xdr:cNvPr id="31" name="Line 49"/>
        <xdr:cNvSpPr>
          <a:spLocks noChangeShapeType="1"/>
        </xdr:cNvSpPr>
      </xdr:nvSpPr>
      <xdr:spPr bwMode="auto">
        <a:xfrm>
          <a:off x="78994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15</xdr:row>
      <xdr:rowOff>215900</xdr:rowOff>
    </xdr:from>
    <xdr:to>
      <xdr:col>7</xdr:col>
      <xdr:colOff>898525</xdr:colOff>
      <xdr:row>15</xdr:row>
      <xdr:rowOff>215900</xdr:rowOff>
    </xdr:to>
    <xdr:sp macro="" textlink="">
      <xdr:nvSpPr>
        <xdr:cNvPr id="32" name="Line 49"/>
        <xdr:cNvSpPr>
          <a:spLocks noChangeShapeType="1"/>
        </xdr:cNvSpPr>
      </xdr:nvSpPr>
      <xdr:spPr bwMode="auto">
        <a:xfrm>
          <a:off x="7594600" y="5219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31</xdr:row>
      <xdr:rowOff>228600</xdr:rowOff>
    </xdr:from>
    <xdr:to>
      <xdr:col>7</xdr:col>
      <xdr:colOff>898525</xdr:colOff>
      <xdr:row>31</xdr:row>
      <xdr:rowOff>228600</xdr:rowOff>
    </xdr:to>
    <xdr:sp macro="" textlink="">
      <xdr:nvSpPr>
        <xdr:cNvPr id="34" name="Line 49"/>
        <xdr:cNvSpPr>
          <a:spLocks noChangeShapeType="1"/>
        </xdr:cNvSpPr>
      </xdr:nvSpPr>
      <xdr:spPr bwMode="auto">
        <a:xfrm>
          <a:off x="7594600" y="434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8</xdr:row>
      <xdr:rowOff>215900</xdr:rowOff>
    </xdr:from>
    <xdr:to>
      <xdr:col>7</xdr:col>
      <xdr:colOff>949325</xdr:colOff>
      <xdr:row>8</xdr:row>
      <xdr:rowOff>215900</xdr:rowOff>
    </xdr:to>
    <xdr:sp macro="" textlink="">
      <xdr:nvSpPr>
        <xdr:cNvPr id="35" name="Line 49"/>
        <xdr:cNvSpPr>
          <a:spLocks noChangeShapeType="1"/>
        </xdr:cNvSpPr>
      </xdr:nvSpPr>
      <xdr:spPr bwMode="auto">
        <a:xfrm>
          <a:off x="7645400" y="388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7</xdr:row>
      <xdr:rowOff>215900</xdr:rowOff>
    </xdr:from>
    <xdr:to>
      <xdr:col>7</xdr:col>
      <xdr:colOff>898525</xdr:colOff>
      <xdr:row>7</xdr:row>
      <xdr:rowOff>215900</xdr:rowOff>
    </xdr:to>
    <xdr:sp macro="" textlink="">
      <xdr:nvSpPr>
        <xdr:cNvPr id="36" name="Line 49"/>
        <xdr:cNvSpPr>
          <a:spLocks noChangeShapeType="1"/>
        </xdr:cNvSpPr>
      </xdr:nvSpPr>
      <xdr:spPr bwMode="auto">
        <a:xfrm>
          <a:off x="7594600" y="3441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6</xdr:row>
      <xdr:rowOff>228600</xdr:rowOff>
    </xdr:from>
    <xdr:to>
      <xdr:col>7</xdr:col>
      <xdr:colOff>923925</xdr:colOff>
      <xdr:row>6</xdr:row>
      <xdr:rowOff>228600</xdr:rowOff>
    </xdr:to>
    <xdr:sp macro="" textlink="">
      <xdr:nvSpPr>
        <xdr:cNvPr id="37" name="Line 49"/>
        <xdr:cNvSpPr>
          <a:spLocks noChangeShapeType="1"/>
        </xdr:cNvSpPr>
      </xdr:nvSpPr>
      <xdr:spPr bwMode="auto">
        <a:xfrm>
          <a:off x="7620000" y="300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5</xdr:row>
      <xdr:rowOff>228600</xdr:rowOff>
    </xdr:from>
    <xdr:to>
      <xdr:col>7</xdr:col>
      <xdr:colOff>911225</xdr:colOff>
      <xdr:row>5</xdr:row>
      <xdr:rowOff>228600</xdr:rowOff>
    </xdr:to>
    <xdr:sp macro="" textlink="">
      <xdr:nvSpPr>
        <xdr:cNvPr id="38" name="Line 49"/>
        <xdr:cNvSpPr>
          <a:spLocks noChangeShapeType="1"/>
        </xdr:cNvSpPr>
      </xdr:nvSpPr>
      <xdr:spPr bwMode="auto">
        <a:xfrm>
          <a:off x="7607300" y="256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39" name="Line 49"/>
        <xdr:cNvSpPr>
          <a:spLocks noChangeShapeType="1"/>
        </xdr:cNvSpPr>
      </xdr:nvSpPr>
      <xdr:spPr bwMode="auto">
        <a:xfrm>
          <a:off x="7645400" y="2108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215900</xdr:colOff>
      <xdr:row>43</xdr:row>
      <xdr:rowOff>254000</xdr:rowOff>
    </xdr:from>
    <xdr:to>
      <xdr:col>7</xdr:col>
      <xdr:colOff>911225</xdr:colOff>
      <xdr:row>43</xdr:row>
      <xdr:rowOff>254000</xdr:rowOff>
    </xdr:to>
    <xdr:sp macro="" textlink="">
      <xdr:nvSpPr>
        <xdr:cNvPr id="42" name="Line 49"/>
        <xdr:cNvSpPr>
          <a:spLocks noChangeShapeType="1"/>
        </xdr:cNvSpPr>
      </xdr:nvSpPr>
      <xdr:spPr bwMode="auto">
        <a:xfrm>
          <a:off x="7886700" y="17703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29</xdr:row>
      <xdr:rowOff>228600</xdr:rowOff>
    </xdr:from>
    <xdr:to>
      <xdr:col>7</xdr:col>
      <xdr:colOff>962025</xdr:colOff>
      <xdr:row>29</xdr:row>
      <xdr:rowOff>228600</xdr:rowOff>
    </xdr:to>
    <xdr:sp macro="" textlink="">
      <xdr:nvSpPr>
        <xdr:cNvPr id="44" name="Line 49"/>
        <xdr:cNvSpPr>
          <a:spLocks noChangeShapeType="1"/>
        </xdr:cNvSpPr>
      </xdr:nvSpPr>
      <xdr:spPr bwMode="auto">
        <a:xfrm>
          <a:off x="8039100" y="1056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139700</xdr:colOff>
      <xdr:row>30</xdr:row>
      <xdr:rowOff>228600</xdr:rowOff>
    </xdr:from>
    <xdr:to>
      <xdr:col>7</xdr:col>
      <xdr:colOff>835025</xdr:colOff>
      <xdr:row>30</xdr:row>
      <xdr:rowOff>228600</xdr:rowOff>
    </xdr:to>
    <xdr:sp macro="" textlink="">
      <xdr:nvSpPr>
        <xdr:cNvPr id="49" name="Line 49"/>
        <xdr:cNvSpPr>
          <a:spLocks noChangeShapeType="1"/>
        </xdr:cNvSpPr>
      </xdr:nvSpPr>
      <xdr:spPr bwMode="auto">
        <a:xfrm>
          <a:off x="7912100" y="1101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9</xdr:row>
      <xdr:rowOff>215900</xdr:rowOff>
    </xdr:from>
    <xdr:to>
      <xdr:col>7</xdr:col>
      <xdr:colOff>873125</xdr:colOff>
      <xdr:row>9</xdr:row>
      <xdr:rowOff>215900</xdr:rowOff>
    </xdr:to>
    <xdr:sp macro="" textlink="">
      <xdr:nvSpPr>
        <xdr:cNvPr id="50" name="Line 49"/>
        <xdr:cNvSpPr>
          <a:spLocks noChangeShapeType="1"/>
        </xdr:cNvSpPr>
      </xdr:nvSpPr>
      <xdr:spPr bwMode="auto">
        <a:xfrm>
          <a:off x="7950200" y="9664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25</xdr:row>
      <xdr:rowOff>215900</xdr:rowOff>
    </xdr:from>
    <xdr:to>
      <xdr:col>7</xdr:col>
      <xdr:colOff>898525</xdr:colOff>
      <xdr:row>25</xdr:row>
      <xdr:rowOff>215900</xdr:rowOff>
    </xdr:to>
    <xdr:sp macro="" textlink="">
      <xdr:nvSpPr>
        <xdr:cNvPr id="51" name="Line 49"/>
        <xdr:cNvSpPr>
          <a:spLocks noChangeShapeType="1"/>
        </xdr:cNvSpPr>
      </xdr:nvSpPr>
      <xdr:spPr bwMode="auto">
        <a:xfrm>
          <a:off x="7975600" y="8331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34</xdr:row>
      <xdr:rowOff>215900</xdr:rowOff>
    </xdr:from>
    <xdr:to>
      <xdr:col>7</xdr:col>
      <xdr:colOff>974725</xdr:colOff>
      <xdr:row>34</xdr:row>
      <xdr:rowOff>215900</xdr:rowOff>
    </xdr:to>
    <xdr:sp macro="" textlink="">
      <xdr:nvSpPr>
        <xdr:cNvPr id="52" name="Line 49"/>
        <xdr:cNvSpPr>
          <a:spLocks noChangeShapeType="1"/>
        </xdr:cNvSpPr>
      </xdr:nvSpPr>
      <xdr:spPr bwMode="auto">
        <a:xfrm>
          <a:off x="8051800" y="1323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35</xdr:row>
      <xdr:rowOff>228600</xdr:rowOff>
    </xdr:from>
    <xdr:to>
      <xdr:col>7</xdr:col>
      <xdr:colOff>860425</xdr:colOff>
      <xdr:row>35</xdr:row>
      <xdr:rowOff>228600</xdr:rowOff>
    </xdr:to>
    <xdr:sp macro="" textlink="">
      <xdr:nvSpPr>
        <xdr:cNvPr id="53" name="Line 49"/>
        <xdr:cNvSpPr>
          <a:spLocks noChangeShapeType="1"/>
        </xdr:cNvSpPr>
      </xdr:nvSpPr>
      <xdr:spPr bwMode="auto">
        <a:xfrm>
          <a:off x="7937500" y="136906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28</xdr:row>
      <xdr:rowOff>215900</xdr:rowOff>
    </xdr:from>
    <xdr:to>
      <xdr:col>7</xdr:col>
      <xdr:colOff>936625</xdr:colOff>
      <xdr:row>28</xdr:row>
      <xdr:rowOff>215900</xdr:rowOff>
    </xdr:to>
    <xdr:sp macro="" textlink="">
      <xdr:nvSpPr>
        <xdr:cNvPr id="54" name="Line 49"/>
        <xdr:cNvSpPr>
          <a:spLocks noChangeShapeType="1"/>
        </xdr:cNvSpPr>
      </xdr:nvSpPr>
      <xdr:spPr bwMode="auto">
        <a:xfrm>
          <a:off x="80137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33</xdr:row>
      <xdr:rowOff>228600</xdr:rowOff>
    </xdr:from>
    <xdr:to>
      <xdr:col>7</xdr:col>
      <xdr:colOff>885825</xdr:colOff>
      <xdr:row>33</xdr:row>
      <xdr:rowOff>228600</xdr:rowOff>
    </xdr:to>
    <xdr:sp macro="" textlink="">
      <xdr:nvSpPr>
        <xdr:cNvPr id="46" name="Line 49"/>
        <xdr:cNvSpPr>
          <a:spLocks noChangeShapeType="1"/>
        </xdr:cNvSpPr>
      </xdr:nvSpPr>
      <xdr:spPr bwMode="auto">
        <a:xfrm>
          <a:off x="7962900" y="1412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165100</xdr:colOff>
      <xdr:row>27</xdr:row>
      <xdr:rowOff>228600</xdr:rowOff>
    </xdr:from>
    <xdr:to>
      <xdr:col>7</xdr:col>
      <xdr:colOff>860425</xdr:colOff>
      <xdr:row>27</xdr:row>
      <xdr:rowOff>228600</xdr:rowOff>
    </xdr:to>
    <xdr:sp macro="" textlink="">
      <xdr:nvSpPr>
        <xdr:cNvPr id="47" name="Line 49"/>
        <xdr:cNvSpPr>
          <a:spLocks noChangeShapeType="1"/>
        </xdr:cNvSpPr>
      </xdr:nvSpPr>
      <xdr:spPr bwMode="auto">
        <a:xfrm>
          <a:off x="7937500" y="1189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10</xdr:row>
      <xdr:rowOff>228600</xdr:rowOff>
    </xdr:from>
    <xdr:to>
      <xdr:col>7</xdr:col>
      <xdr:colOff>923925</xdr:colOff>
      <xdr:row>10</xdr:row>
      <xdr:rowOff>228600</xdr:rowOff>
    </xdr:to>
    <xdr:sp macro="" textlink="">
      <xdr:nvSpPr>
        <xdr:cNvPr id="48" name="Line 49"/>
        <xdr:cNvSpPr>
          <a:spLocks noChangeShapeType="1"/>
        </xdr:cNvSpPr>
      </xdr:nvSpPr>
      <xdr:spPr bwMode="auto">
        <a:xfrm>
          <a:off x="8001000" y="11455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55" name="Line 49"/>
        <xdr:cNvSpPr>
          <a:spLocks noChangeShapeType="1"/>
        </xdr:cNvSpPr>
      </xdr:nvSpPr>
      <xdr:spPr bwMode="auto">
        <a:xfrm>
          <a:off x="7975600" y="10553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190500</xdr:colOff>
      <xdr:row>13</xdr:row>
      <xdr:rowOff>215900</xdr:rowOff>
    </xdr:from>
    <xdr:to>
      <xdr:col>7</xdr:col>
      <xdr:colOff>885825</xdr:colOff>
      <xdr:row>13</xdr:row>
      <xdr:rowOff>215900</xdr:rowOff>
    </xdr:to>
    <xdr:sp macro="" textlink="">
      <xdr:nvSpPr>
        <xdr:cNvPr id="43" name="Line 49"/>
        <xdr:cNvSpPr>
          <a:spLocks noChangeShapeType="1"/>
        </xdr:cNvSpPr>
      </xdr:nvSpPr>
      <xdr:spPr bwMode="auto">
        <a:xfrm>
          <a:off x="8382000" y="6108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65"/>
  <sheetViews>
    <sheetView tabSelected="1" zoomScale="75" zoomScaleNormal="75" workbookViewId="0">
      <selection activeCell="K5" sqref="K5"/>
    </sheetView>
  </sheetViews>
  <sheetFormatPr defaultRowHeight="12.75"/>
  <cols>
    <col min="1" max="1" width="5.85546875" style="3" bestFit="1" customWidth="1"/>
    <col min="2" max="2" width="37.140625" style="3" customWidth="1"/>
    <col min="3" max="3" width="31.28515625" style="3" customWidth="1"/>
    <col min="4" max="4" width="14.42578125" style="3" customWidth="1"/>
    <col min="5" max="5" width="16" style="4" bestFit="1" customWidth="1"/>
    <col min="6" max="6" width="10.42578125" style="5" customWidth="1"/>
    <col min="7" max="7" width="10.7109375" style="3" customWidth="1"/>
    <col min="8" max="8" width="21" style="3" customWidth="1"/>
    <col min="9" max="9" width="14.42578125" style="6" bestFit="1" customWidth="1"/>
    <col min="10" max="10" width="10.7109375" style="7" customWidth="1"/>
    <col min="11" max="11" width="15.42578125" style="6" customWidth="1"/>
    <col min="12" max="12" width="8.42578125" style="6" customWidth="1"/>
    <col min="13" max="13" width="12.42578125" style="3" customWidth="1"/>
    <col min="14" max="14" width="11.42578125" style="3" customWidth="1"/>
    <col min="15" max="15" width="1.140625" style="3" customWidth="1"/>
    <col min="16" max="16384" width="9.140625" style="3"/>
  </cols>
  <sheetData>
    <row r="1" spans="1:14" s="1" customFormat="1" ht="34.5" customHeight="1">
      <c r="A1" s="367" t="s">
        <v>44</v>
      </c>
      <c r="B1" s="368"/>
      <c r="C1" s="368"/>
      <c r="D1" s="368"/>
      <c r="E1" s="368"/>
      <c r="F1" s="368"/>
      <c r="G1" s="368"/>
      <c r="H1" s="368"/>
      <c r="I1" s="368"/>
      <c r="J1" s="368"/>
      <c r="K1" s="368"/>
      <c r="L1" s="368"/>
      <c r="M1" s="368"/>
      <c r="N1" s="369"/>
    </row>
    <row r="2" spans="1:14" s="1" customFormat="1" ht="24" customHeight="1" thickBot="1">
      <c r="A2" s="370" t="s">
        <v>119</v>
      </c>
      <c r="B2" s="371"/>
      <c r="C2" s="371"/>
      <c r="D2" s="371"/>
      <c r="E2" s="371"/>
      <c r="F2" s="371"/>
      <c r="G2" s="371"/>
      <c r="H2" s="371"/>
      <c r="I2" s="371"/>
      <c r="J2" s="371"/>
      <c r="K2" s="371"/>
      <c r="L2" s="371"/>
      <c r="M2" s="371"/>
      <c r="N2" s="372"/>
    </row>
    <row r="3" spans="1:14" s="2" customFormat="1" ht="35.25" customHeight="1">
      <c r="A3" s="392" t="s">
        <v>49</v>
      </c>
      <c r="B3" s="390" t="s">
        <v>9</v>
      </c>
      <c r="C3" s="373" t="s">
        <v>15</v>
      </c>
      <c r="D3" s="375" t="s">
        <v>13</v>
      </c>
      <c r="E3" s="377" t="s">
        <v>120</v>
      </c>
      <c r="F3" s="378"/>
      <c r="G3" s="380" t="s">
        <v>47</v>
      </c>
      <c r="H3" s="382" t="s">
        <v>121</v>
      </c>
      <c r="I3" s="383"/>
      <c r="J3" s="386" t="s">
        <v>48</v>
      </c>
      <c r="K3" s="388" t="s">
        <v>142</v>
      </c>
      <c r="L3" s="388"/>
      <c r="M3" s="377" t="s">
        <v>141</v>
      </c>
      <c r="N3" s="394"/>
    </row>
    <row r="4" spans="1:14" s="2" customFormat="1" ht="51.75" customHeight="1" thickBot="1">
      <c r="A4" s="393"/>
      <c r="B4" s="391"/>
      <c r="C4" s="374"/>
      <c r="D4" s="376"/>
      <c r="E4" s="379"/>
      <c r="F4" s="379"/>
      <c r="G4" s="381"/>
      <c r="H4" s="384"/>
      <c r="I4" s="385"/>
      <c r="J4" s="387"/>
      <c r="K4" s="389"/>
      <c r="L4" s="389"/>
      <c r="M4" s="9" t="s">
        <v>72</v>
      </c>
      <c r="N4" s="8" t="s">
        <v>74</v>
      </c>
    </row>
    <row r="5" spans="1:14" s="2" customFormat="1" ht="35.1" customHeight="1">
      <c r="A5" s="155">
        <v>1</v>
      </c>
      <c r="B5" s="156" t="s">
        <v>52</v>
      </c>
      <c r="C5" s="157" t="s">
        <v>17</v>
      </c>
      <c r="D5" s="158" t="s">
        <v>8</v>
      </c>
      <c r="E5" s="159">
        <v>2.2551410000000001</v>
      </c>
      <c r="F5" s="160" t="s">
        <v>11</v>
      </c>
      <c r="G5" s="161">
        <v>0.93</v>
      </c>
      <c r="H5" s="162" t="s">
        <v>85</v>
      </c>
      <c r="I5" s="163">
        <f>(E5*1000)/(8250*0.93)</f>
        <v>0.29392518735744544</v>
      </c>
      <c r="J5" s="164">
        <f t="shared" ref="J5:J10" si="0">+(I5/$I$5)*100</f>
        <v>100</v>
      </c>
      <c r="K5" s="267">
        <v>1.3125789999999999</v>
      </c>
      <c r="L5" s="165" t="s">
        <v>84</v>
      </c>
      <c r="M5" s="166">
        <f t="shared" ref="M5" si="1">+(E5/K5)-1</f>
        <v>0.7180992534544588</v>
      </c>
      <c r="N5" s="288">
        <v>7</v>
      </c>
    </row>
    <row r="6" spans="1:14" s="2" customFormat="1" ht="35.1" customHeight="1">
      <c r="A6" s="122">
        <v>2</v>
      </c>
      <c r="B6" s="167" t="s">
        <v>55</v>
      </c>
      <c r="C6" s="92" t="s">
        <v>77</v>
      </c>
      <c r="D6" s="93" t="s">
        <v>8</v>
      </c>
      <c r="E6" s="94">
        <v>2.3923139999999998</v>
      </c>
      <c r="F6" s="95" t="s">
        <v>11</v>
      </c>
      <c r="G6" s="96">
        <v>0.93</v>
      </c>
      <c r="H6" s="97" t="s">
        <v>109</v>
      </c>
      <c r="I6" s="168">
        <f t="shared" ref="I6" si="2">(E6*1000)/(8250*0.93)</f>
        <v>0.31180371456500489</v>
      </c>
      <c r="J6" s="99">
        <f t="shared" si="0"/>
        <v>106.08267953090294</v>
      </c>
      <c r="K6" s="268">
        <v>1.404838</v>
      </c>
      <c r="L6" s="101" t="s">
        <v>84</v>
      </c>
      <c r="M6" s="100">
        <f t="shared" ref="M6:M10" si="3">+(E6/K6)-1</f>
        <v>0.70291094062091131</v>
      </c>
      <c r="N6" s="287">
        <v>6</v>
      </c>
    </row>
    <row r="7" spans="1:14" s="2" customFormat="1" ht="35.1" customHeight="1">
      <c r="A7" s="121">
        <v>3</v>
      </c>
      <c r="B7" s="91" t="s">
        <v>57</v>
      </c>
      <c r="C7" s="92" t="s">
        <v>81</v>
      </c>
      <c r="D7" s="93" t="s">
        <v>8</v>
      </c>
      <c r="E7" s="94">
        <v>2.4791859999999999</v>
      </c>
      <c r="F7" s="95" t="s">
        <v>11</v>
      </c>
      <c r="G7" s="96">
        <v>0.93</v>
      </c>
      <c r="H7" s="97" t="s">
        <v>99</v>
      </c>
      <c r="I7" s="98">
        <f t="shared" ref="I7:I10" si="4">(E7*1000)/(8250*0.93)</f>
        <v>0.32312623004235902</v>
      </c>
      <c r="J7" s="99">
        <f t="shared" si="0"/>
        <v>109.93485551457755</v>
      </c>
      <c r="K7" s="268">
        <v>1.463265</v>
      </c>
      <c r="L7" s="101" t="s">
        <v>84</v>
      </c>
      <c r="M7" s="100">
        <f t="shared" si="3"/>
        <v>0.69428367383898326</v>
      </c>
      <c r="N7" s="287">
        <v>5</v>
      </c>
    </row>
    <row r="8" spans="1:14" s="2" customFormat="1" ht="35.1" customHeight="1">
      <c r="A8" s="122">
        <v>4</v>
      </c>
      <c r="B8" s="167" t="s">
        <v>59</v>
      </c>
      <c r="C8" s="92" t="s">
        <v>77</v>
      </c>
      <c r="D8" s="93" t="s">
        <v>8</v>
      </c>
      <c r="E8" s="94">
        <v>2.5361470000000002</v>
      </c>
      <c r="F8" s="95" t="s">
        <v>11</v>
      </c>
      <c r="G8" s="96">
        <v>0.93</v>
      </c>
      <c r="H8" s="97" t="s">
        <v>108</v>
      </c>
      <c r="I8" s="98">
        <f t="shared" si="4"/>
        <v>0.33055027696318018</v>
      </c>
      <c r="J8" s="99">
        <f t="shared" si="0"/>
        <v>112.46068427650422</v>
      </c>
      <c r="K8" s="268">
        <v>1.501573</v>
      </c>
      <c r="L8" s="101" t="s">
        <v>84</v>
      </c>
      <c r="M8" s="100">
        <f t="shared" si="3"/>
        <v>0.68899347550868328</v>
      </c>
      <c r="N8" s="287">
        <v>4</v>
      </c>
    </row>
    <row r="9" spans="1:14" ht="35.25" customHeight="1">
      <c r="A9" s="169">
        <v>5</v>
      </c>
      <c r="B9" s="170" t="s">
        <v>60</v>
      </c>
      <c r="C9" s="171" t="s">
        <v>81</v>
      </c>
      <c r="D9" s="172" t="s">
        <v>8</v>
      </c>
      <c r="E9" s="173">
        <v>2.5847120000000001</v>
      </c>
      <c r="F9" s="174" t="s">
        <v>11</v>
      </c>
      <c r="G9" s="175">
        <v>0.93</v>
      </c>
      <c r="H9" s="176" t="s">
        <v>100</v>
      </c>
      <c r="I9" s="177">
        <f t="shared" si="4"/>
        <v>0.33688002606712286</v>
      </c>
      <c r="J9" s="178">
        <f t="shared" si="0"/>
        <v>114.6142081581595</v>
      </c>
      <c r="K9" s="306">
        <v>1.534238</v>
      </c>
      <c r="L9" s="179" t="s">
        <v>84</v>
      </c>
      <c r="M9" s="180">
        <f t="shared" si="3"/>
        <v>0.68468777334416187</v>
      </c>
      <c r="N9" s="286">
        <v>3</v>
      </c>
    </row>
    <row r="10" spans="1:14" s="2" customFormat="1" ht="35.1" customHeight="1">
      <c r="A10" s="181">
        <v>6</v>
      </c>
      <c r="B10" s="170" t="s">
        <v>57</v>
      </c>
      <c r="C10" s="171" t="s">
        <v>18</v>
      </c>
      <c r="D10" s="172" t="s">
        <v>8</v>
      </c>
      <c r="E10" s="173">
        <v>2.5921340000000002</v>
      </c>
      <c r="F10" s="174" t="s">
        <v>11</v>
      </c>
      <c r="G10" s="175">
        <v>0.93</v>
      </c>
      <c r="H10" s="176" t="s">
        <v>94</v>
      </c>
      <c r="I10" s="177">
        <f t="shared" si="4"/>
        <v>0.33784737699576411</v>
      </c>
      <c r="J10" s="178">
        <f t="shared" si="0"/>
        <v>114.94332283435935</v>
      </c>
      <c r="K10" s="272">
        <v>1.7120500000000001</v>
      </c>
      <c r="L10" s="179" t="s">
        <v>84</v>
      </c>
      <c r="M10" s="180">
        <f t="shared" si="3"/>
        <v>0.51405274378668842</v>
      </c>
      <c r="N10" s="286">
        <v>1</v>
      </c>
    </row>
    <row r="11" spans="1:14" s="2" customFormat="1" ht="35.1" customHeight="1">
      <c r="A11" s="181">
        <v>7</v>
      </c>
      <c r="B11" s="170" t="s">
        <v>60</v>
      </c>
      <c r="C11" s="171" t="s">
        <v>18</v>
      </c>
      <c r="D11" s="172" t="s">
        <v>8</v>
      </c>
      <c r="E11" s="173">
        <v>2.8110819999999999</v>
      </c>
      <c r="F11" s="174" t="s">
        <v>11</v>
      </c>
      <c r="G11" s="175">
        <v>0.93</v>
      </c>
      <c r="H11" s="176" t="s">
        <v>93</v>
      </c>
      <c r="I11" s="177">
        <f>(E11*1000)/(8250*0.93)</f>
        <v>0.3663840990550668</v>
      </c>
      <c r="J11" s="178">
        <f>+(I11/$I$5)*100</f>
        <v>124.65216143912951</v>
      </c>
      <c r="K11" s="272">
        <v>1.7120500000000001</v>
      </c>
      <c r="L11" s="179" t="s">
        <v>84</v>
      </c>
      <c r="M11" s="180">
        <f>+(E11/K11)-1</f>
        <v>0.64193919570106006</v>
      </c>
      <c r="N11" s="286">
        <v>2</v>
      </c>
    </row>
    <row r="12" spans="1:14" ht="35.25" customHeight="1">
      <c r="A12" s="169">
        <v>8</v>
      </c>
      <c r="B12" s="170" t="s">
        <v>61</v>
      </c>
      <c r="C12" s="171" t="s">
        <v>19</v>
      </c>
      <c r="D12" s="172" t="s">
        <v>8</v>
      </c>
      <c r="E12" s="173">
        <v>2.8757190000000001</v>
      </c>
      <c r="F12" s="174" t="s">
        <v>11</v>
      </c>
      <c r="G12" s="175">
        <v>0.93</v>
      </c>
      <c r="H12" s="176" t="s">
        <v>105</v>
      </c>
      <c r="I12" s="177">
        <f>(E12*1000)/(8250*0.93)</f>
        <v>0.37480860215053763</v>
      </c>
      <c r="J12" s="178">
        <f t="shared" ref="J12" si="5">+(I12/$I$5)*100</f>
        <v>127.51836803108985</v>
      </c>
      <c r="K12" s="272">
        <v>1.633273</v>
      </c>
      <c r="L12" s="179" t="s">
        <v>84</v>
      </c>
      <c r="M12" s="180">
        <f>+(E12/K12)-1</f>
        <v>0.76070932416074966</v>
      </c>
      <c r="N12" s="286">
        <v>8</v>
      </c>
    </row>
    <row r="13" spans="1:14" ht="35.25" customHeight="1">
      <c r="A13" s="123">
        <v>9</v>
      </c>
      <c r="B13" s="19" t="s">
        <v>34</v>
      </c>
      <c r="C13" s="20" t="s">
        <v>42</v>
      </c>
      <c r="D13" s="21" t="s">
        <v>83</v>
      </c>
      <c r="E13" s="37">
        <v>1.24</v>
      </c>
      <c r="F13" s="22" t="s">
        <v>10</v>
      </c>
      <c r="G13" s="23">
        <v>0.65</v>
      </c>
      <c r="H13" s="24" t="s">
        <v>88</v>
      </c>
      <c r="I13" s="25">
        <f>(E13*1000)/(4679*0.65)</f>
        <v>0.40771367978036072</v>
      </c>
      <c r="J13" s="80">
        <f t="shared" ref="J13:J24" si="6">+(I13/$I$5)*100</f>
        <v>138.71342005288437</v>
      </c>
      <c r="K13" s="276">
        <v>0.66700000000000004</v>
      </c>
      <c r="L13" s="102" t="s">
        <v>10</v>
      </c>
      <c r="M13" s="36">
        <f>+(E13/K13)-1</f>
        <v>0.85907046476761617</v>
      </c>
      <c r="N13" s="289">
        <v>9</v>
      </c>
    </row>
    <row r="14" spans="1:14" s="2" customFormat="1" ht="35.1" customHeight="1">
      <c r="A14" s="124">
        <v>10</v>
      </c>
      <c r="B14" s="54" t="s">
        <v>33</v>
      </c>
      <c r="C14" s="55" t="s">
        <v>32</v>
      </c>
      <c r="D14" s="56" t="s">
        <v>82</v>
      </c>
      <c r="E14" s="71">
        <v>1.534</v>
      </c>
      <c r="F14" s="57" t="s">
        <v>10</v>
      </c>
      <c r="G14" s="58">
        <v>0.65</v>
      </c>
      <c r="H14" s="59" t="s">
        <v>89</v>
      </c>
      <c r="I14" s="60">
        <f>(E14*1000)/(4959*0.65)</f>
        <v>0.47590239967735432</v>
      </c>
      <c r="J14" s="81">
        <f t="shared" si="6"/>
        <v>161.91276561086428</v>
      </c>
      <c r="K14" s="277">
        <v>0.80500000000000005</v>
      </c>
      <c r="L14" s="103" t="s">
        <v>10</v>
      </c>
      <c r="M14" s="61">
        <f t="shared" ref="M14" si="7">+(E14/K14)-1</f>
        <v>0.90559006211180115</v>
      </c>
      <c r="N14" s="290">
        <v>10</v>
      </c>
    </row>
    <row r="15" spans="1:14" s="2" customFormat="1" ht="35.1" customHeight="1">
      <c r="A15" s="125">
        <v>11</v>
      </c>
      <c r="B15" s="62" t="s">
        <v>39</v>
      </c>
      <c r="C15" s="63" t="s">
        <v>20</v>
      </c>
      <c r="D15" s="64" t="s">
        <v>2</v>
      </c>
      <c r="E15" s="70">
        <v>3.2203400000000002</v>
      </c>
      <c r="F15" s="65" t="s">
        <v>10</v>
      </c>
      <c r="G15" s="66">
        <v>0.65</v>
      </c>
      <c r="H15" s="67" t="s">
        <v>90</v>
      </c>
      <c r="I15" s="68">
        <f>(E15*1000)/(7000*0.65)</f>
        <v>0.70776703296703303</v>
      </c>
      <c r="J15" s="82">
        <f t="shared" si="6"/>
        <v>240.79836074283429</v>
      </c>
      <c r="K15" s="278">
        <v>1.34745</v>
      </c>
      <c r="L15" s="104" t="s">
        <v>10</v>
      </c>
      <c r="M15" s="69">
        <f t="shared" ref="M15:M20" si="8">+(E15/K15)-1</f>
        <v>1.3899513896619542</v>
      </c>
      <c r="N15" s="321">
        <v>13</v>
      </c>
    </row>
    <row r="16" spans="1:14" s="2" customFormat="1" ht="35.1" customHeight="1">
      <c r="A16" s="182">
        <v>12</v>
      </c>
      <c r="B16" s="183" t="s">
        <v>62</v>
      </c>
      <c r="C16" s="184" t="s">
        <v>17</v>
      </c>
      <c r="D16" s="185" t="s">
        <v>8</v>
      </c>
      <c r="E16" s="186">
        <v>6.2915000000000001</v>
      </c>
      <c r="F16" s="187" t="s">
        <v>11</v>
      </c>
      <c r="G16" s="188">
        <v>0.93</v>
      </c>
      <c r="H16" s="189" t="s">
        <v>86</v>
      </c>
      <c r="I16" s="190">
        <f t="shared" ref="I16:I21" si="9">(E16*1000)/(8250*0.93)</f>
        <v>0.82000651678071035</v>
      </c>
      <c r="J16" s="191">
        <f t="shared" si="6"/>
        <v>278.98477301419291</v>
      </c>
      <c r="K16" s="269">
        <v>1.4582090000000001</v>
      </c>
      <c r="L16" s="192" t="s">
        <v>84</v>
      </c>
      <c r="M16" s="193">
        <f t="shared" si="8"/>
        <v>3.3145392738626631</v>
      </c>
      <c r="N16" s="304">
        <v>39</v>
      </c>
    </row>
    <row r="17" spans="1:14" s="2" customFormat="1" ht="35.1" customHeight="1">
      <c r="A17" s="194">
        <v>13</v>
      </c>
      <c r="B17" s="183" t="s">
        <v>63</v>
      </c>
      <c r="C17" s="184" t="s">
        <v>17</v>
      </c>
      <c r="D17" s="185" t="s">
        <v>8</v>
      </c>
      <c r="E17" s="186">
        <v>6.3230000000000004</v>
      </c>
      <c r="F17" s="187" t="s">
        <v>11</v>
      </c>
      <c r="G17" s="188">
        <v>0.93</v>
      </c>
      <c r="H17" s="189" t="s">
        <v>87</v>
      </c>
      <c r="I17" s="190">
        <f t="shared" si="9"/>
        <v>0.82411208862821761</v>
      </c>
      <c r="J17" s="191">
        <f t="shared" si="6"/>
        <v>280.38158146209037</v>
      </c>
      <c r="K17" s="269">
        <v>1.4654210000000001</v>
      </c>
      <c r="L17" s="192" t="s">
        <v>84</v>
      </c>
      <c r="M17" s="193">
        <f t="shared" si="8"/>
        <v>3.3148010025787809</v>
      </c>
      <c r="N17" s="304">
        <v>39</v>
      </c>
    </row>
    <row r="18" spans="1:14" s="2" customFormat="1" ht="35.1" customHeight="1">
      <c r="A18" s="182">
        <v>14</v>
      </c>
      <c r="B18" s="195" t="s">
        <v>53</v>
      </c>
      <c r="C18" s="184" t="s">
        <v>81</v>
      </c>
      <c r="D18" s="185" t="s">
        <v>8</v>
      </c>
      <c r="E18" s="186">
        <v>6.3309480000000002</v>
      </c>
      <c r="F18" s="187" t="s">
        <v>11</v>
      </c>
      <c r="G18" s="188">
        <v>0.93</v>
      </c>
      <c r="H18" s="196" t="s">
        <v>101</v>
      </c>
      <c r="I18" s="190">
        <f t="shared" si="9"/>
        <v>0.82514799608993161</v>
      </c>
      <c r="J18" s="191">
        <f t="shared" si="6"/>
        <v>280.73402062221385</v>
      </c>
      <c r="K18" s="269">
        <v>1.470766</v>
      </c>
      <c r="L18" s="192" t="s">
        <v>84</v>
      </c>
      <c r="M18" s="193">
        <f t="shared" si="8"/>
        <v>3.3045243091015157</v>
      </c>
      <c r="N18" s="304">
        <v>38</v>
      </c>
    </row>
    <row r="19" spans="1:14" s="2" customFormat="1" ht="35.1" customHeight="1">
      <c r="A19" s="194">
        <v>15</v>
      </c>
      <c r="B19" s="183" t="s">
        <v>64</v>
      </c>
      <c r="C19" s="184" t="s">
        <v>77</v>
      </c>
      <c r="D19" s="185" t="s">
        <v>8</v>
      </c>
      <c r="E19" s="186">
        <v>6.3351749999999996</v>
      </c>
      <c r="F19" s="187" t="s">
        <v>11</v>
      </c>
      <c r="G19" s="188">
        <v>0.93</v>
      </c>
      <c r="H19" s="196" t="s">
        <v>113</v>
      </c>
      <c r="I19" s="190">
        <f t="shared" si="9"/>
        <v>0.82569892473118267</v>
      </c>
      <c r="J19" s="191">
        <f t="shared" si="6"/>
        <v>280.92145901298403</v>
      </c>
      <c r="K19" s="269">
        <v>1.4736100000000001</v>
      </c>
      <c r="L19" s="192" t="s">
        <v>84</v>
      </c>
      <c r="M19" s="193">
        <f t="shared" si="8"/>
        <v>3.2990852396495676</v>
      </c>
      <c r="N19" s="304">
        <v>37</v>
      </c>
    </row>
    <row r="20" spans="1:14" s="2" customFormat="1" ht="35.1" customHeight="1">
      <c r="A20" s="197">
        <v>16</v>
      </c>
      <c r="B20" s="198" t="s">
        <v>53</v>
      </c>
      <c r="C20" s="199" t="s">
        <v>78</v>
      </c>
      <c r="D20" s="200" t="s">
        <v>8</v>
      </c>
      <c r="E20" s="201">
        <v>6.3394820000000003</v>
      </c>
      <c r="F20" s="202" t="s">
        <v>11</v>
      </c>
      <c r="G20" s="203">
        <v>0.93</v>
      </c>
      <c r="H20" s="204" t="s">
        <v>118</v>
      </c>
      <c r="I20" s="205">
        <f t="shared" si="9"/>
        <v>0.8262602802215705</v>
      </c>
      <c r="J20" s="206">
        <f t="shared" si="6"/>
        <v>281.11244485378074</v>
      </c>
      <c r="K20" s="270">
        <v>1.476505</v>
      </c>
      <c r="L20" s="207" t="s">
        <v>84</v>
      </c>
      <c r="M20" s="208">
        <f t="shared" si="8"/>
        <v>3.2935729983982451</v>
      </c>
      <c r="N20" s="303">
        <v>36</v>
      </c>
    </row>
    <row r="21" spans="1:14" s="2" customFormat="1" ht="35.1" customHeight="1">
      <c r="A21" s="209">
        <v>17</v>
      </c>
      <c r="B21" s="210" t="s">
        <v>65</v>
      </c>
      <c r="C21" s="199" t="s">
        <v>77</v>
      </c>
      <c r="D21" s="200" t="s">
        <v>8</v>
      </c>
      <c r="E21" s="201">
        <v>6.3465429999999996</v>
      </c>
      <c r="F21" s="202" t="s">
        <v>11</v>
      </c>
      <c r="G21" s="203">
        <v>0.93</v>
      </c>
      <c r="H21" s="204" t="s">
        <v>112</v>
      </c>
      <c r="I21" s="205">
        <f t="shared" si="9"/>
        <v>0.82718057999348316</v>
      </c>
      <c r="J21" s="206">
        <f t="shared" si="6"/>
        <v>281.42555166173639</v>
      </c>
      <c r="K21" s="270">
        <v>1.481255</v>
      </c>
      <c r="L21" s="207" t="s">
        <v>84</v>
      </c>
      <c r="M21" s="208">
        <f t="shared" ref="M21" si="10">+(E21/K21)-1</f>
        <v>3.2845715288724762</v>
      </c>
      <c r="N21" s="303">
        <v>35</v>
      </c>
    </row>
    <row r="22" spans="1:14" s="2" customFormat="1" ht="35.1" customHeight="1">
      <c r="A22" s="197">
        <v>18</v>
      </c>
      <c r="B22" s="211" t="s">
        <v>75</v>
      </c>
      <c r="C22" s="199" t="s">
        <v>18</v>
      </c>
      <c r="D22" s="200" t="s">
        <v>8</v>
      </c>
      <c r="E22" s="201">
        <v>6.3563900000000002</v>
      </c>
      <c r="F22" s="202" t="s">
        <v>11</v>
      </c>
      <c r="G22" s="203">
        <v>0.93</v>
      </c>
      <c r="H22" s="204" t="s">
        <v>98</v>
      </c>
      <c r="I22" s="205">
        <f t="shared" ref="I22" si="11">(E22*1000)/(8250*0.93)</f>
        <v>0.82846399478657551</v>
      </c>
      <c r="J22" s="206">
        <f t="shared" si="6"/>
        <v>281.86219841686176</v>
      </c>
      <c r="K22" s="270">
        <v>1.5207930000000001</v>
      </c>
      <c r="L22" s="207" t="s">
        <v>84</v>
      </c>
      <c r="M22" s="208">
        <f>+(E22/K22)-1</f>
        <v>3.1796549563287044</v>
      </c>
      <c r="N22" s="303">
        <v>27</v>
      </c>
    </row>
    <row r="23" spans="1:14" s="2" customFormat="1" ht="35.1" customHeight="1">
      <c r="A23" s="209">
        <v>19</v>
      </c>
      <c r="B23" s="198" t="s">
        <v>66</v>
      </c>
      <c r="C23" s="199" t="s">
        <v>80</v>
      </c>
      <c r="D23" s="200" t="s">
        <v>8</v>
      </c>
      <c r="E23" s="201">
        <v>6.3599629999999996</v>
      </c>
      <c r="F23" s="202" t="s">
        <v>11</v>
      </c>
      <c r="G23" s="203">
        <v>0.93</v>
      </c>
      <c r="H23" s="204" t="s">
        <v>102</v>
      </c>
      <c r="I23" s="205">
        <f>(E23*1000)/(8250*0.93)</f>
        <v>0.82892968393613553</v>
      </c>
      <c r="J23" s="206">
        <f t="shared" si="6"/>
        <v>282.02063640366612</v>
      </c>
      <c r="K23" s="270">
        <v>1.4902820000000001</v>
      </c>
      <c r="L23" s="207" t="s">
        <v>84</v>
      </c>
      <c r="M23" s="208">
        <f>+(E23/K23)-1</f>
        <v>3.2676238456882647</v>
      </c>
      <c r="N23" s="303">
        <v>34</v>
      </c>
    </row>
    <row r="24" spans="1:14" s="2" customFormat="1" ht="35.1" customHeight="1">
      <c r="A24" s="212">
        <v>20</v>
      </c>
      <c r="B24" s="213" t="s">
        <v>54</v>
      </c>
      <c r="C24" s="214" t="s">
        <v>78</v>
      </c>
      <c r="D24" s="215" t="s">
        <v>8</v>
      </c>
      <c r="E24" s="216">
        <v>6.3801740000000002</v>
      </c>
      <c r="F24" s="217" t="s">
        <v>11</v>
      </c>
      <c r="G24" s="218">
        <v>0.93</v>
      </c>
      <c r="H24" s="219" t="s">
        <v>117</v>
      </c>
      <c r="I24" s="220">
        <f>(E24*1000)/(8250*0.93)</f>
        <v>0.83156389703486477</v>
      </c>
      <c r="J24" s="221">
        <f t="shared" si="6"/>
        <v>282.91685530971233</v>
      </c>
      <c r="K24" s="271">
        <v>1.5038739999999999</v>
      </c>
      <c r="L24" s="222" t="s">
        <v>84</v>
      </c>
      <c r="M24" s="223">
        <f>+(E24/K24)-1</f>
        <v>3.2424923896549851</v>
      </c>
      <c r="N24" s="302">
        <v>32</v>
      </c>
    </row>
    <row r="25" spans="1:14" s="2" customFormat="1" ht="34.5" customHeight="1">
      <c r="A25" s="224">
        <v>21</v>
      </c>
      <c r="B25" s="225" t="s">
        <v>67</v>
      </c>
      <c r="C25" s="214" t="s">
        <v>77</v>
      </c>
      <c r="D25" s="215" t="s">
        <v>8</v>
      </c>
      <c r="E25" s="216">
        <v>6.3940869999999999</v>
      </c>
      <c r="F25" s="217" t="s">
        <v>11</v>
      </c>
      <c r="G25" s="218">
        <v>0.93</v>
      </c>
      <c r="H25" s="219" t="s">
        <v>111</v>
      </c>
      <c r="I25" s="220">
        <f>(E25*1000)/(8250*0.93)</f>
        <v>0.8333772564353209</v>
      </c>
      <c r="J25" s="221">
        <f t="shared" ref="J25" si="12">+(I25/$I$5)*100</f>
        <v>283.53380121242969</v>
      </c>
      <c r="K25" s="271">
        <v>1.513234</v>
      </c>
      <c r="L25" s="222" t="s">
        <v>84</v>
      </c>
      <c r="M25" s="223">
        <f t="shared" ref="M25" si="13">+(E25/K25)-1</f>
        <v>3.2254449741414746</v>
      </c>
      <c r="N25" s="302">
        <v>31</v>
      </c>
    </row>
    <row r="26" spans="1:14" s="2" customFormat="1" ht="34.5" customHeight="1">
      <c r="A26" s="224">
        <v>22</v>
      </c>
      <c r="B26" s="213" t="s">
        <v>76</v>
      </c>
      <c r="C26" s="214" t="s">
        <v>18</v>
      </c>
      <c r="D26" s="215" t="s">
        <v>8</v>
      </c>
      <c r="E26" s="216">
        <v>6.4035019999999996</v>
      </c>
      <c r="F26" s="217" t="s">
        <v>11</v>
      </c>
      <c r="G26" s="218">
        <v>0.93</v>
      </c>
      <c r="H26" s="219" t="s">
        <v>97</v>
      </c>
      <c r="I26" s="220">
        <f t="shared" ref="I26" si="14">(E26*1000)/(8250*0.93)</f>
        <v>0.83460436624307588</v>
      </c>
      <c r="J26" s="221">
        <f>+(I26/$I$5)*100</f>
        <v>283.95129173741236</v>
      </c>
      <c r="K26" s="271">
        <v>1.5207930000000001</v>
      </c>
      <c r="L26" s="222" t="s">
        <v>84</v>
      </c>
      <c r="M26" s="223">
        <f>+(E26/K26)-1</f>
        <v>3.210633531322145</v>
      </c>
      <c r="N26" s="302">
        <v>30</v>
      </c>
    </row>
    <row r="27" spans="1:14" ht="35.25" customHeight="1">
      <c r="A27" s="224">
        <v>23</v>
      </c>
      <c r="B27" s="213" t="s">
        <v>68</v>
      </c>
      <c r="C27" s="214" t="s">
        <v>81</v>
      </c>
      <c r="D27" s="215" t="s">
        <v>8</v>
      </c>
      <c r="E27" s="216">
        <v>6.4125819999999996</v>
      </c>
      <c r="F27" s="217" t="s">
        <v>11</v>
      </c>
      <c r="G27" s="218">
        <v>0.93</v>
      </c>
      <c r="H27" s="219" t="s">
        <v>103</v>
      </c>
      <c r="I27" s="220">
        <f>(E27*1000)/(8250*0.93)</f>
        <v>0.8357878136200716</v>
      </c>
      <c r="J27" s="221">
        <f>+(I27/$I$5)*100</f>
        <v>284.35392731540952</v>
      </c>
      <c r="K27" s="271">
        <v>1.525671</v>
      </c>
      <c r="L27" s="222" t="s">
        <v>84</v>
      </c>
      <c r="M27" s="223">
        <f>+(E27/K27)-1</f>
        <v>3.2031224294097482</v>
      </c>
      <c r="N27" s="302">
        <v>29</v>
      </c>
    </row>
    <row r="28" spans="1:14" s="2" customFormat="1" ht="35.1" customHeight="1">
      <c r="A28" s="226">
        <v>24</v>
      </c>
      <c r="B28" s="227" t="s">
        <v>70</v>
      </c>
      <c r="C28" s="228" t="s">
        <v>77</v>
      </c>
      <c r="D28" s="229" t="s">
        <v>8</v>
      </c>
      <c r="E28" s="230">
        <v>6.4601730000000002</v>
      </c>
      <c r="F28" s="231" t="s">
        <v>11</v>
      </c>
      <c r="G28" s="232">
        <v>0.93</v>
      </c>
      <c r="H28" s="233" t="s">
        <v>110</v>
      </c>
      <c r="I28" s="234">
        <f t="shared" ref="I28" si="15">(E28*1000)/(8250*0.93)</f>
        <v>0.84199061583577706</v>
      </c>
      <c r="J28" s="235">
        <f>+(I28/$I$5)*100</f>
        <v>286.46426099299333</v>
      </c>
      <c r="K28" s="273">
        <v>1.55768</v>
      </c>
      <c r="L28" s="236" t="s">
        <v>84</v>
      </c>
      <c r="M28" s="237">
        <f t="shared" ref="M28" si="16">+(E28/K28)-1</f>
        <v>3.1473043243798475</v>
      </c>
      <c r="N28" s="300">
        <v>26</v>
      </c>
    </row>
    <row r="29" spans="1:14" s="2" customFormat="1" ht="35.1" customHeight="1">
      <c r="A29" s="238">
        <v>25</v>
      </c>
      <c r="B29" s="239" t="s">
        <v>69</v>
      </c>
      <c r="C29" s="228" t="s">
        <v>19</v>
      </c>
      <c r="D29" s="229" t="s">
        <v>8</v>
      </c>
      <c r="E29" s="230">
        <v>6.4702219999999997</v>
      </c>
      <c r="F29" s="231" t="s">
        <v>11</v>
      </c>
      <c r="G29" s="232">
        <v>0.93</v>
      </c>
      <c r="H29" s="233" t="s">
        <v>107</v>
      </c>
      <c r="I29" s="234">
        <f>(E29*1000)/(8250*0.93)</f>
        <v>0.84330035842293904</v>
      </c>
      <c r="J29" s="235">
        <f>+(I29/$I$5)*100</f>
        <v>286.90986505943528</v>
      </c>
      <c r="K29" s="273">
        <v>1.5415000000000001</v>
      </c>
      <c r="L29" s="236" t="s">
        <v>84</v>
      </c>
      <c r="M29" s="237">
        <f>+(E29/K29)-1</f>
        <v>3.1973545248134929</v>
      </c>
      <c r="N29" s="300">
        <v>28</v>
      </c>
    </row>
    <row r="30" spans="1:14" s="2" customFormat="1" ht="35.1" customHeight="1">
      <c r="A30" s="226">
        <v>26</v>
      </c>
      <c r="B30" s="240" t="s">
        <v>68</v>
      </c>
      <c r="C30" s="228" t="s">
        <v>18</v>
      </c>
      <c r="D30" s="229" t="s">
        <v>8</v>
      </c>
      <c r="E30" s="230">
        <v>6.4875679999999996</v>
      </c>
      <c r="F30" s="231" t="s">
        <v>11</v>
      </c>
      <c r="G30" s="232">
        <v>0.93</v>
      </c>
      <c r="H30" s="233" t="s">
        <v>96</v>
      </c>
      <c r="I30" s="234">
        <f>(E30*1000)/(8250*0.93)</f>
        <v>0.84556115998696635</v>
      </c>
      <c r="J30" s="235">
        <f t="shared" ref="J30" si="17">+(I30/$I$5)*100</f>
        <v>287.67904091141082</v>
      </c>
      <c r="K30" s="273">
        <v>1.5207930000000001</v>
      </c>
      <c r="L30" s="236" t="s">
        <v>84</v>
      </c>
      <c r="M30" s="237">
        <f>+(E30/K30)-1</f>
        <v>3.265911271290701</v>
      </c>
      <c r="N30" s="300">
        <v>33</v>
      </c>
    </row>
    <row r="31" spans="1:14" s="2" customFormat="1" ht="35.1" customHeight="1">
      <c r="A31" s="226">
        <v>27</v>
      </c>
      <c r="B31" s="240" t="s">
        <v>56</v>
      </c>
      <c r="C31" s="228" t="s">
        <v>79</v>
      </c>
      <c r="D31" s="229" t="s">
        <v>8</v>
      </c>
      <c r="E31" s="230">
        <v>6.5359509999999998</v>
      </c>
      <c r="F31" s="231" t="s">
        <v>11</v>
      </c>
      <c r="G31" s="232">
        <v>0.93</v>
      </c>
      <c r="H31" s="233" t="s">
        <v>116</v>
      </c>
      <c r="I31" s="234">
        <f>(E31*1000)/(8250*0.93)</f>
        <v>0.85186718800912353</v>
      </c>
      <c r="J31" s="235">
        <f>+(I31/$I$5)*100</f>
        <v>289.82449434425604</v>
      </c>
      <c r="K31" s="273">
        <v>1.6086450000000001</v>
      </c>
      <c r="L31" s="236" t="s">
        <v>84</v>
      </c>
      <c r="M31" s="237">
        <f>+(E31/K31)-1</f>
        <v>3.0630163895701035</v>
      </c>
      <c r="N31" s="300">
        <v>25</v>
      </c>
    </row>
    <row r="32" spans="1:14" s="2" customFormat="1" ht="35.1" customHeight="1">
      <c r="A32" s="241">
        <v>28</v>
      </c>
      <c r="B32" s="242" t="s">
        <v>58</v>
      </c>
      <c r="C32" s="243" t="s">
        <v>81</v>
      </c>
      <c r="D32" s="244" t="s">
        <v>8</v>
      </c>
      <c r="E32" s="245">
        <v>6.5470449999999998</v>
      </c>
      <c r="F32" s="246" t="s">
        <v>11</v>
      </c>
      <c r="G32" s="247">
        <v>0.93</v>
      </c>
      <c r="H32" s="248" t="s">
        <v>104</v>
      </c>
      <c r="I32" s="249">
        <f>(E32*1000)/(8250*0.93)</f>
        <v>0.85331313131313136</v>
      </c>
      <c r="J32" s="250">
        <f>+(I32/$I$5)*100</f>
        <v>290.316436976668</v>
      </c>
      <c r="K32" s="275">
        <v>1.616107</v>
      </c>
      <c r="L32" s="251" t="s">
        <v>84</v>
      </c>
      <c r="M32" s="252">
        <f>+(E32/K32)-1</f>
        <v>3.0511209963201695</v>
      </c>
      <c r="N32" s="301">
        <v>24</v>
      </c>
    </row>
    <row r="33" spans="1:14" s="2" customFormat="1" ht="35.1" customHeight="1">
      <c r="A33" s="253">
        <v>29</v>
      </c>
      <c r="B33" s="254" t="s">
        <v>73</v>
      </c>
      <c r="C33" s="255" t="s">
        <v>79</v>
      </c>
      <c r="D33" s="256" t="s">
        <v>8</v>
      </c>
      <c r="E33" s="257">
        <v>6.60764</v>
      </c>
      <c r="F33" s="258" t="s">
        <v>11</v>
      </c>
      <c r="G33" s="259">
        <v>0.93</v>
      </c>
      <c r="H33" s="260" t="s">
        <v>115</v>
      </c>
      <c r="I33" s="261">
        <f>(E33*1000)/(8250*0.93)</f>
        <v>0.86121081785597919</v>
      </c>
      <c r="J33" s="262">
        <f t="shared" ref="J33" si="18">+(I33/$I$5)*100</f>
        <v>293.00340865604409</v>
      </c>
      <c r="K33" s="274">
        <v>1.6568609999999999</v>
      </c>
      <c r="L33" s="263" t="s">
        <v>84</v>
      </c>
      <c r="M33" s="264">
        <f t="shared" ref="M33" si="19">+(E33/K33)-1</f>
        <v>2.9880472773515705</v>
      </c>
      <c r="N33" s="299">
        <v>23</v>
      </c>
    </row>
    <row r="34" spans="1:14" s="2" customFormat="1" ht="35.1" customHeight="1">
      <c r="A34" s="265">
        <v>30</v>
      </c>
      <c r="B34" s="254" t="s">
        <v>58</v>
      </c>
      <c r="C34" s="255" t="s">
        <v>18</v>
      </c>
      <c r="D34" s="256" t="s">
        <v>8</v>
      </c>
      <c r="E34" s="257">
        <v>6.6539929999999998</v>
      </c>
      <c r="F34" s="258" t="s">
        <v>11</v>
      </c>
      <c r="G34" s="259">
        <v>0.93</v>
      </c>
      <c r="H34" s="260" t="s">
        <v>95</v>
      </c>
      <c r="I34" s="261">
        <f t="shared" ref="I34" si="20">(E34*1000)/(8250*0.93)</f>
        <v>0.86725226458129678</v>
      </c>
      <c r="J34" s="262">
        <f>+(I34/$I$5)*100</f>
        <v>295.05884554446925</v>
      </c>
      <c r="K34" s="274">
        <v>1.864892</v>
      </c>
      <c r="L34" s="263" t="s">
        <v>84</v>
      </c>
      <c r="M34" s="264">
        <f t="shared" ref="M34" si="21">+(E34/K34)-1</f>
        <v>2.5680312854578173</v>
      </c>
      <c r="N34" s="299">
        <v>18</v>
      </c>
    </row>
    <row r="35" spans="1:14" s="2" customFormat="1" ht="35.1" customHeight="1">
      <c r="A35" s="253">
        <v>31</v>
      </c>
      <c r="B35" s="254" t="s">
        <v>60</v>
      </c>
      <c r="C35" s="255" t="s">
        <v>79</v>
      </c>
      <c r="D35" s="256" t="s">
        <v>8</v>
      </c>
      <c r="E35" s="257">
        <v>6.7456009999999997</v>
      </c>
      <c r="F35" s="258" t="s">
        <v>11</v>
      </c>
      <c r="G35" s="259">
        <v>0.93</v>
      </c>
      <c r="H35" s="260" t="s">
        <v>114</v>
      </c>
      <c r="I35" s="261">
        <f t="shared" ref="I35" si="22">(E35*1000)/(8250*0.93)</f>
        <v>0.87919204952753338</v>
      </c>
      <c r="J35" s="262">
        <f t="shared" ref="J35" si="23">+(I35/$I$5)*100</f>
        <v>299.12103056970716</v>
      </c>
      <c r="K35" s="274">
        <v>1.749649</v>
      </c>
      <c r="L35" s="263" t="s">
        <v>84</v>
      </c>
      <c r="M35" s="264">
        <f t="shared" ref="M35" si="24">+(E35/K35)-1</f>
        <v>2.8554024264295292</v>
      </c>
      <c r="N35" s="299">
        <v>20</v>
      </c>
    </row>
    <row r="36" spans="1:14" s="2" customFormat="1" ht="35.1" customHeight="1">
      <c r="A36" s="253">
        <v>32</v>
      </c>
      <c r="B36" s="266" t="s">
        <v>71</v>
      </c>
      <c r="C36" s="255" t="s">
        <v>19</v>
      </c>
      <c r="D36" s="256" t="s">
        <v>8</v>
      </c>
      <c r="E36" s="257">
        <v>6.9435779999999996</v>
      </c>
      <c r="F36" s="258" t="s">
        <v>11</v>
      </c>
      <c r="G36" s="259">
        <v>0.93</v>
      </c>
      <c r="H36" s="260" t="s">
        <v>106</v>
      </c>
      <c r="I36" s="261">
        <f>(E36*1000)/(8250*0.93)</f>
        <v>0.90499550342130985</v>
      </c>
      <c r="J36" s="262">
        <f t="shared" ref="J36:J38" si="25">+(I36/$I$5)*100</f>
        <v>307.8999494931802</v>
      </c>
      <c r="K36" s="274">
        <v>1.7861149999999999</v>
      </c>
      <c r="L36" s="263" t="s">
        <v>84</v>
      </c>
      <c r="M36" s="264">
        <f>+(E36/K36)-1</f>
        <v>2.8875313179722468</v>
      </c>
      <c r="N36" s="299">
        <v>21</v>
      </c>
    </row>
    <row r="37" spans="1:14" s="2" customFormat="1" ht="34.5" customHeight="1">
      <c r="A37" s="126">
        <v>33</v>
      </c>
      <c r="B37" s="26" t="s">
        <v>24</v>
      </c>
      <c r="C37" s="27" t="s">
        <v>45</v>
      </c>
      <c r="D37" s="28" t="s">
        <v>3</v>
      </c>
      <c r="E37" s="29">
        <v>9.2033898310000009</v>
      </c>
      <c r="F37" s="30" t="s">
        <v>10</v>
      </c>
      <c r="G37" s="31">
        <v>0.8</v>
      </c>
      <c r="H37" s="32" t="s">
        <v>139</v>
      </c>
      <c r="I37" s="33">
        <f>(E37*1000)/(9562*0.8)</f>
        <v>1.2031204025047062</v>
      </c>
      <c r="J37" s="83">
        <f t="shared" si="25"/>
        <v>409.32878645802447</v>
      </c>
      <c r="K37" s="281">
        <v>3.6101694915000002</v>
      </c>
      <c r="L37" s="105" t="s">
        <v>10</v>
      </c>
      <c r="M37" s="35">
        <f>+(E37/K37)-1</f>
        <v>1.5492957748019904</v>
      </c>
      <c r="N37" s="295">
        <v>16</v>
      </c>
    </row>
    <row r="38" spans="1:14" s="2" customFormat="1" ht="35.1" customHeight="1">
      <c r="A38" s="127">
        <v>34</v>
      </c>
      <c r="B38" s="38" t="s">
        <v>21</v>
      </c>
      <c r="C38" s="39" t="s">
        <v>22</v>
      </c>
      <c r="D38" s="40" t="s">
        <v>23</v>
      </c>
      <c r="E38" s="88">
        <v>11.417</v>
      </c>
      <c r="F38" s="41" t="s">
        <v>40</v>
      </c>
      <c r="G38" s="42">
        <v>0.93</v>
      </c>
      <c r="H38" s="43" t="s">
        <v>137</v>
      </c>
      <c r="I38" s="44">
        <f>(E38*1000)/(8250*0.93)</f>
        <v>1.4880417073965462</v>
      </c>
      <c r="J38" s="84">
        <f t="shared" si="25"/>
        <v>506.26546189351353</v>
      </c>
      <c r="K38" s="279">
        <v>2.91</v>
      </c>
      <c r="L38" s="106" t="s">
        <v>84</v>
      </c>
      <c r="M38" s="45">
        <f t="shared" ref="M38" si="26">+(E38/K38)-1</f>
        <v>2.9233676975945015</v>
      </c>
      <c r="N38" s="298">
        <v>22</v>
      </c>
    </row>
    <row r="39" spans="1:14" s="2" customFormat="1" ht="35.1" customHeight="1">
      <c r="A39" s="129">
        <v>35</v>
      </c>
      <c r="B39" s="46" t="s">
        <v>38</v>
      </c>
      <c r="C39" s="47" t="s">
        <v>22</v>
      </c>
      <c r="D39" s="48" t="s">
        <v>23</v>
      </c>
      <c r="E39" s="89">
        <v>11.808999999999999</v>
      </c>
      <c r="F39" s="49" t="s">
        <v>40</v>
      </c>
      <c r="G39" s="50">
        <v>0.93</v>
      </c>
      <c r="H39" s="51" t="s">
        <v>138</v>
      </c>
      <c r="I39" s="52">
        <f>(E39*1000)/(8250*0.93)</f>
        <v>1.5391332681655263</v>
      </c>
      <c r="J39" s="85">
        <f t="shared" ref="J39:J45" si="27">+(I39/$I$5)*100</f>
        <v>523.6479670229046</v>
      </c>
      <c r="K39" s="280">
        <v>3.113</v>
      </c>
      <c r="L39" s="107" t="s">
        <v>84</v>
      </c>
      <c r="M39" s="53">
        <f>+(E39/K39)-1</f>
        <v>2.7934468358496627</v>
      </c>
      <c r="N39" s="297">
        <v>19</v>
      </c>
    </row>
    <row r="40" spans="1:14" s="2" customFormat="1" ht="35.1" customHeight="1">
      <c r="A40" s="128">
        <v>36</v>
      </c>
      <c r="B40" s="72" t="s">
        <v>27</v>
      </c>
      <c r="C40" s="73" t="s">
        <v>28</v>
      </c>
      <c r="D40" s="74" t="s">
        <v>5</v>
      </c>
      <c r="E40" s="90">
        <v>17.300132000000001</v>
      </c>
      <c r="F40" s="75" t="s">
        <v>10</v>
      </c>
      <c r="G40" s="76">
        <v>0.92</v>
      </c>
      <c r="H40" s="77" t="s">
        <v>133</v>
      </c>
      <c r="I40" s="78">
        <f>(E40*1000)/(11000*0.92)</f>
        <v>1.7094992094861661</v>
      </c>
      <c r="J40" s="87">
        <f t="shared" si="27"/>
        <v>581.6103154872626</v>
      </c>
      <c r="K40" s="282">
        <v>7.1370614021571601</v>
      </c>
      <c r="L40" s="109" t="s">
        <v>10</v>
      </c>
      <c r="M40" s="79">
        <f>+(E40/K40)-1</f>
        <v>1.4239853106449494</v>
      </c>
      <c r="N40" s="293">
        <v>14</v>
      </c>
    </row>
    <row r="41" spans="1:14" s="2" customFormat="1" ht="35.1" customHeight="1">
      <c r="A41" s="131">
        <v>37</v>
      </c>
      <c r="B41" s="110" t="s">
        <v>35</v>
      </c>
      <c r="C41" s="111" t="s">
        <v>29</v>
      </c>
      <c r="D41" s="112" t="s">
        <v>5</v>
      </c>
      <c r="E41" s="113">
        <v>19.030145000000001</v>
      </c>
      <c r="F41" s="114" t="s">
        <v>10</v>
      </c>
      <c r="G41" s="115">
        <v>0.92</v>
      </c>
      <c r="H41" s="116" t="s">
        <v>134</v>
      </c>
      <c r="I41" s="117">
        <f>(E41*1000)/(11000*0.92)</f>
        <v>1.8804491106719368</v>
      </c>
      <c r="J41" s="118">
        <f t="shared" si="27"/>
        <v>639.77134031222147</v>
      </c>
      <c r="K41" s="284">
        <v>7.8507675423728802</v>
      </c>
      <c r="L41" s="119" t="s">
        <v>10</v>
      </c>
      <c r="M41" s="120">
        <f>+(E41/K41)-1</f>
        <v>1.4239852851697319</v>
      </c>
      <c r="N41" s="294">
        <v>14</v>
      </c>
    </row>
    <row r="42" spans="1:14" s="2" customFormat="1" ht="35.1" customHeight="1">
      <c r="A42" s="307">
        <v>38</v>
      </c>
      <c r="B42" s="308" t="s">
        <v>37</v>
      </c>
      <c r="C42" s="309" t="s">
        <v>30</v>
      </c>
      <c r="D42" s="310" t="s">
        <v>6</v>
      </c>
      <c r="E42" s="311">
        <v>20.041333000000002</v>
      </c>
      <c r="F42" s="312" t="s">
        <v>10</v>
      </c>
      <c r="G42" s="313">
        <v>0.92</v>
      </c>
      <c r="H42" s="314" t="s">
        <v>135</v>
      </c>
      <c r="I42" s="315">
        <f>(E42*1000)/(11100*0.92)</f>
        <v>1.9625277124951039</v>
      </c>
      <c r="J42" s="316">
        <f t="shared" si="27"/>
        <v>667.69633801694374</v>
      </c>
      <c r="K42" s="317">
        <v>8.4973286440677995</v>
      </c>
      <c r="L42" s="318" t="s">
        <v>10</v>
      </c>
      <c r="M42" s="319">
        <f t="shared" ref="M42" si="28">+(E42/K42)-1</f>
        <v>1.3585451192347802</v>
      </c>
      <c r="N42" s="320">
        <v>12</v>
      </c>
    </row>
    <row r="43" spans="1:14" s="2" customFormat="1" ht="35.1" customHeight="1">
      <c r="A43" s="143">
        <v>39</v>
      </c>
      <c r="B43" s="144" t="s">
        <v>31</v>
      </c>
      <c r="C43" s="145" t="s">
        <v>28</v>
      </c>
      <c r="D43" s="146" t="s">
        <v>5</v>
      </c>
      <c r="E43" s="147">
        <v>19.958756999999999</v>
      </c>
      <c r="F43" s="148" t="s">
        <v>10</v>
      </c>
      <c r="G43" s="149">
        <v>0.9</v>
      </c>
      <c r="H43" s="150" t="s">
        <v>136</v>
      </c>
      <c r="I43" s="151">
        <f>(E43*1000)/(11000*0.9)</f>
        <v>2.0160360606060603</v>
      </c>
      <c r="J43" s="152">
        <f t="shared" si="27"/>
        <v>685.90108888978546</v>
      </c>
      <c r="K43" s="147">
        <v>9.0348399246704307</v>
      </c>
      <c r="L43" s="153" t="s">
        <v>10</v>
      </c>
      <c r="M43" s="154">
        <f t="shared" ref="M43" si="29">+(E43/K43)-1</f>
        <v>1.2090880598228249</v>
      </c>
      <c r="N43" s="291">
        <v>11</v>
      </c>
    </row>
    <row r="44" spans="1:14" s="2" customFormat="1" ht="35.1" customHeight="1">
      <c r="A44" s="130">
        <v>40</v>
      </c>
      <c r="B44" s="11" t="s">
        <v>36</v>
      </c>
      <c r="C44" s="12" t="s">
        <v>45</v>
      </c>
      <c r="D44" s="13" t="s">
        <v>7</v>
      </c>
      <c r="E44" s="14">
        <v>18.9649985</v>
      </c>
      <c r="F44" s="15" t="s">
        <v>10</v>
      </c>
      <c r="G44" s="16">
        <v>0.84</v>
      </c>
      <c r="H44" s="17" t="s">
        <v>140</v>
      </c>
      <c r="I44" s="18">
        <f>(E44*1000)/(10256*0.84)</f>
        <v>2.2013825240509624</v>
      </c>
      <c r="J44" s="86">
        <f t="shared" si="27"/>
        <v>748.96014997647637</v>
      </c>
      <c r="K44" s="283">
        <v>6.6492829200000001</v>
      </c>
      <c r="L44" s="108" t="s">
        <v>10</v>
      </c>
      <c r="M44" s="34">
        <f>+(E44/K44)-1</f>
        <v>1.8521870295150564</v>
      </c>
      <c r="N44" s="292">
        <v>17</v>
      </c>
    </row>
    <row r="45" spans="1:14" s="10" customFormat="1" ht="35.1" customHeight="1" thickBot="1">
      <c r="A45" s="132">
        <v>41</v>
      </c>
      <c r="B45" s="133" t="s">
        <v>25</v>
      </c>
      <c r="C45" s="134" t="s">
        <v>26</v>
      </c>
      <c r="D45" s="135" t="s">
        <v>4</v>
      </c>
      <c r="E45" s="305">
        <v>2.0011679999999998</v>
      </c>
      <c r="F45" s="136" t="s">
        <v>12</v>
      </c>
      <c r="G45" s="137">
        <v>0.99</v>
      </c>
      <c r="H45" s="138" t="s">
        <v>92</v>
      </c>
      <c r="I45" s="139">
        <f>(E45*1000)/(860*0.99)</f>
        <v>2.350443974630021</v>
      </c>
      <c r="J45" s="140">
        <f t="shared" si="27"/>
        <v>799.67422858920281</v>
      </c>
      <c r="K45" s="285">
        <v>0.78530763032855999</v>
      </c>
      <c r="L45" s="141" t="s">
        <v>12</v>
      </c>
      <c r="M45" s="142">
        <f>+(E45/K45)-1</f>
        <v>1.5482599719077523</v>
      </c>
      <c r="N45" s="296">
        <v>15</v>
      </c>
    </row>
    <row r="46" spans="1:14" s="2" customFormat="1" ht="20.25" customHeight="1">
      <c r="A46" s="361"/>
      <c r="B46" s="362"/>
      <c r="C46" s="363"/>
      <c r="D46" s="395" t="s">
        <v>1</v>
      </c>
      <c r="E46" s="396"/>
      <c r="F46" s="396"/>
      <c r="G46" s="396"/>
      <c r="H46" s="396"/>
      <c r="I46" s="396"/>
      <c r="J46" s="396"/>
      <c r="K46" s="396"/>
      <c r="L46" s="397"/>
      <c r="M46" s="398" t="s">
        <v>43</v>
      </c>
      <c r="N46" s="399"/>
    </row>
    <row r="47" spans="1:14" s="2" customFormat="1" ht="23.25" customHeight="1">
      <c r="A47" s="364"/>
      <c r="B47" s="365"/>
      <c r="C47" s="366"/>
      <c r="D47" s="343" t="s">
        <v>122</v>
      </c>
      <c r="E47" s="344"/>
      <c r="F47" s="344"/>
      <c r="G47" s="344"/>
      <c r="H47" s="345"/>
      <c r="I47" s="343" t="s">
        <v>123</v>
      </c>
      <c r="J47" s="344"/>
      <c r="K47" s="344"/>
      <c r="L47" s="345"/>
      <c r="M47" s="400"/>
      <c r="N47" s="401"/>
    </row>
    <row r="48" spans="1:14" s="2" customFormat="1" ht="17.25" customHeight="1">
      <c r="A48" s="333" t="s">
        <v>41</v>
      </c>
      <c r="B48" s="334"/>
      <c r="C48" s="335"/>
      <c r="D48" s="402">
        <v>14.2234</v>
      </c>
      <c r="E48" s="403"/>
      <c r="F48" s="403"/>
      <c r="G48" s="331" t="s">
        <v>14</v>
      </c>
      <c r="H48" s="332"/>
      <c r="I48" s="406">
        <v>7.4771000000000001</v>
      </c>
      <c r="J48" s="407"/>
      <c r="K48" s="331" t="s">
        <v>14</v>
      </c>
      <c r="L48" s="332"/>
      <c r="M48" s="356">
        <f>+(D48/I48)-1</f>
        <v>0.90226157199983947</v>
      </c>
      <c r="N48" s="357"/>
    </row>
    <row r="49" spans="1:14" s="2" customFormat="1" ht="17.25" customHeight="1" thickBot="1">
      <c r="A49" s="353" t="s">
        <v>16</v>
      </c>
      <c r="B49" s="354"/>
      <c r="C49" s="355"/>
      <c r="D49" s="404">
        <v>15.6532</v>
      </c>
      <c r="E49" s="405"/>
      <c r="F49" s="405"/>
      <c r="G49" s="336" t="s">
        <v>14</v>
      </c>
      <c r="H49" s="337"/>
      <c r="I49" s="408">
        <v>9.0065000000000008</v>
      </c>
      <c r="J49" s="409"/>
      <c r="K49" s="336" t="s">
        <v>14</v>
      </c>
      <c r="L49" s="337"/>
      <c r="M49" s="338">
        <f>+(D49/I49)-1</f>
        <v>0.73798923000055505</v>
      </c>
      <c r="N49" s="339"/>
    </row>
    <row r="50" spans="1:14" s="2" customFormat="1" ht="22.5" customHeight="1" thickBot="1">
      <c r="A50" s="340" t="s">
        <v>46</v>
      </c>
      <c r="B50" s="341"/>
      <c r="C50" s="341"/>
      <c r="D50" s="341"/>
      <c r="E50" s="341"/>
      <c r="F50" s="341"/>
      <c r="G50" s="341"/>
      <c r="H50" s="341"/>
      <c r="I50" s="341"/>
      <c r="J50" s="341"/>
      <c r="K50" s="341"/>
      <c r="L50" s="341"/>
      <c r="M50" s="341"/>
      <c r="N50" s="342"/>
    </row>
    <row r="51" spans="1:14" s="2" customFormat="1" ht="22.5" customHeight="1">
      <c r="A51" s="322" t="s">
        <v>0</v>
      </c>
      <c r="B51" s="323"/>
      <c r="C51" s="323"/>
      <c r="D51" s="323"/>
      <c r="E51" s="323"/>
      <c r="F51" s="323"/>
      <c r="G51" s="323"/>
      <c r="H51" s="323"/>
      <c r="I51" s="323"/>
      <c r="J51" s="323"/>
      <c r="K51" s="323"/>
      <c r="L51" s="323"/>
      <c r="M51" s="323"/>
      <c r="N51" s="324"/>
    </row>
    <row r="52" spans="1:14" s="2" customFormat="1" ht="18" customHeight="1">
      <c r="A52" s="328" t="s">
        <v>51</v>
      </c>
      <c r="B52" s="329"/>
      <c r="C52" s="329"/>
      <c r="D52" s="329"/>
      <c r="E52" s="329"/>
      <c r="F52" s="329"/>
      <c r="G52" s="329"/>
      <c r="H52" s="329"/>
      <c r="I52" s="329"/>
      <c r="J52" s="329"/>
      <c r="K52" s="329"/>
      <c r="L52" s="329"/>
      <c r="M52" s="329"/>
      <c r="N52" s="330"/>
    </row>
    <row r="53" spans="1:14" s="2" customFormat="1" ht="33.950000000000003" customHeight="1">
      <c r="A53" s="328" t="s">
        <v>50</v>
      </c>
      <c r="B53" s="346"/>
      <c r="C53" s="346"/>
      <c r="D53" s="346"/>
      <c r="E53" s="346"/>
      <c r="F53" s="346"/>
      <c r="G53" s="346"/>
      <c r="H53" s="346"/>
      <c r="I53" s="346"/>
      <c r="J53" s="346"/>
      <c r="K53" s="346"/>
      <c r="L53" s="346"/>
      <c r="M53" s="346"/>
      <c r="N53" s="347"/>
    </row>
    <row r="54" spans="1:14" s="2" customFormat="1" ht="18" customHeight="1">
      <c r="A54" s="328" t="s">
        <v>124</v>
      </c>
      <c r="B54" s="346"/>
      <c r="C54" s="346"/>
      <c r="D54" s="346"/>
      <c r="E54" s="346"/>
      <c r="F54" s="346"/>
      <c r="G54" s="346"/>
      <c r="H54" s="346"/>
      <c r="I54" s="346"/>
      <c r="J54" s="346"/>
      <c r="K54" s="346"/>
      <c r="L54" s="346"/>
      <c r="M54" s="346"/>
      <c r="N54" s="347"/>
    </row>
    <row r="55" spans="1:14" s="2" customFormat="1" ht="18" customHeight="1">
      <c r="A55" s="328" t="s">
        <v>125</v>
      </c>
      <c r="B55" s="346"/>
      <c r="C55" s="346"/>
      <c r="D55" s="346"/>
      <c r="E55" s="346"/>
      <c r="F55" s="346"/>
      <c r="G55" s="346"/>
      <c r="H55" s="346"/>
      <c r="I55" s="346"/>
      <c r="J55" s="346"/>
      <c r="K55" s="346"/>
      <c r="L55" s="346"/>
      <c r="M55" s="346"/>
      <c r="N55" s="347"/>
    </row>
    <row r="56" spans="1:14" s="2" customFormat="1" ht="33.950000000000003" customHeight="1">
      <c r="A56" s="328" t="s">
        <v>126</v>
      </c>
      <c r="B56" s="346"/>
      <c r="C56" s="346"/>
      <c r="D56" s="346"/>
      <c r="E56" s="346"/>
      <c r="F56" s="346"/>
      <c r="G56" s="346"/>
      <c r="H56" s="346"/>
      <c r="I56" s="346"/>
      <c r="J56" s="346"/>
      <c r="K56" s="346"/>
      <c r="L56" s="346"/>
      <c r="M56" s="346"/>
      <c r="N56" s="347"/>
    </row>
    <row r="57" spans="1:14" s="2" customFormat="1" ht="33.950000000000003" customHeight="1">
      <c r="A57" s="348" t="s">
        <v>132</v>
      </c>
      <c r="B57" s="349"/>
      <c r="C57" s="349"/>
      <c r="D57" s="349"/>
      <c r="E57" s="349"/>
      <c r="F57" s="349"/>
      <c r="G57" s="349"/>
      <c r="H57" s="349"/>
      <c r="I57" s="349"/>
      <c r="J57" s="349"/>
      <c r="K57" s="349"/>
      <c r="L57" s="349"/>
      <c r="M57" s="349"/>
      <c r="N57" s="350"/>
    </row>
    <row r="58" spans="1:14" s="2" customFormat="1" ht="45.95" customHeight="1">
      <c r="A58" s="325" t="s">
        <v>127</v>
      </c>
      <c r="B58" s="326"/>
      <c r="C58" s="326"/>
      <c r="D58" s="326"/>
      <c r="E58" s="326"/>
      <c r="F58" s="326"/>
      <c r="G58" s="326"/>
      <c r="H58" s="326"/>
      <c r="I58" s="326"/>
      <c r="J58" s="326"/>
      <c r="K58" s="326"/>
      <c r="L58" s="326"/>
      <c r="M58" s="326"/>
      <c r="N58" s="327"/>
    </row>
    <row r="59" spans="1:14" s="2" customFormat="1" ht="45.95" customHeight="1">
      <c r="A59" s="328" t="s">
        <v>128</v>
      </c>
      <c r="B59" s="346"/>
      <c r="C59" s="346"/>
      <c r="D59" s="346"/>
      <c r="E59" s="346"/>
      <c r="F59" s="346"/>
      <c r="G59" s="346"/>
      <c r="H59" s="346"/>
      <c r="I59" s="346"/>
      <c r="J59" s="346"/>
      <c r="K59" s="346"/>
      <c r="L59" s="346"/>
      <c r="M59" s="346"/>
      <c r="N59" s="347"/>
    </row>
    <row r="60" spans="1:14" s="2" customFormat="1" ht="80.099999999999994" customHeight="1">
      <c r="A60" s="328" t="s">
        <v>129</v>
      </c>
      <c r="B60" s="351"/>
      <c r="C60" s="351"/>
      <c r="D60" s="351"/>
      <c r="E60" s="351"/>
      <c r="F60" s="351"/>
      <c r="G60" s="351"/>
      <c r="H60" s="351"/>
      <c r="I60" s="351"/>
      <c r="J60" s="351"/>
      <c r="K60" s="351"/>
      <c r="L60" s="351"/>
      <c r="M60" s="351"/>
      <c r="N60" s="352"/>
    </row>
    <row r="61" spans="1:14" s="2" customFormat="1" ht="18" customHeight="1">
      <c r="A61" s="328" t="s">
        <v>130</v>
      </c>
      <c r="B61" s="346"/>
      <c r="C61" s="346"/>
      <c r="D61" s="346"/>
      <c r="E61" s="346"/>
      <c r="F61" s="346"/>
      <c r="G61" s="346"/>
      <c r="H61" s="346"/>
      <c r="I61" s="346"/>
      <c r="J61" s="346"/>
      <c r="K61" s="346"/>
      <c r="L61" s="346"/>
      <c r="M61" s="346"/>
      <c r="N61" s="347"/>
    </row>
    <row r="62" spans="1:14" s="2" customFormat="1" ht="50.25" customHeight="1">
      <c r="A62" s="325" t="s">
        <v>91</v>
      </c>
      <c r="B62" s="326"/>
      <c r="C62" s="326"/>
      <c r="D62" s="326"/>
      <c r="E62" s="326"/>
      <c r="F62" s="326"/>
      <c r="G62" s="326"/>
      <c r="H62" s="326"/>
      <c r="I62" s="326"/>
      <c r="J62" s="326"/>
      <c r="K62" s="326"/>
      <c r="L62" s="326"/>
      <c r="M62" s="326"/>
      <c r="N62" s="327"/>
    </row>
    <row r="63" spans="1:14" s="2" customFormat="1" ht="21" customHeight="1">
      <c r="A63" s="358" t="s">
        <v>131</v>
      </c>
      <c r="B63" s="359"/>
      <c r="C63" s="359"/>
      <c r="D63" s="359"/>
      <c r="E63" s="359"/>
      <c r="F63" s="359"/>
      <c r="G63" s="359"/>
      <c r="H63" s="359"/>
      <c r="I63" s="359"/>
      <c r="J63" s="359"/>
      <c r="K63" s="359"/>
      <c r="L63" s="359"/>
      <c r="M63" s="359"/>
      <c r="N63" s="360"/>
    </row>
    <row r="65" spans="5:12">
      <c r="E65" s="3"/>
      <c r="F65" s="3"/>
      <c r="I65" s="3"/>
      <c r="J65" s="3"/>
      <c r="K65" s="3"/>
      <c r="L65" s="3"/>
    </row>
  </sheetData>
  <mergeCells count="43">
    <mergeCell ref="A63:N63"/>
    <mergeCell ref="A46:C47"/>
    <mergeCell ref="A1:N1"/>
    <mergeCell ref="A2:N2"/>
    <mergeCell ref="C3:C4"/>
    <mergeCell ref="D3:D4"/>
    <mergeCell ref="E3:F4"/>
    <mergeCell ref="G3:G4"/>
    <mergeCell ref="H3:I4"/>
    <mergeCell ref="J3:J4"/>
    <mergeCell ref="K3:L4"/>
    <mergeCell ref="B3:B4"/>
    <mergeCell ref="A3:A4"/>
    <mergeCell ref="M3:N3"/>
    <mergeCell ref="D46:L46"/>
    <mergeCell ref="M46:N47"/>
    <mergeCell ref="D47:H47"/>
    <mergeCell ref="I47:L47"/>
    <mergeCell ref="A61:N61"/>
    <mergeCell ref="A55:N55"/>
    <mergeCell ref="A56:N56"/>
    <mergeCell ref="A57:N57"/>
    <mergeCell ref="A58:N58"/>
    <mergeCell ref="A59:N59"/>
    <mergeCell ref="A60:N60"/>
    <mergeCell ref="A49:C49"/>
    <mergeCell ref="D49:F49"/>
    <mergeCell ref="G49:H49"/>
    <mergeCell ref="I49:J49"/>
    <mergeCell ref="A53:N53"/>
    <mergeCell ref="A54:N54"/>
    <mergeCell ref="M48:N48"/>
    <mergeCell ref="A51:N51"/>
    <mergeCell ref="A62:N62"/>
    <mergeCell ref="A52:N52"/>
    <mergeCell ref="G48:H48"/>
    <mergeCell ref="I48:J48"/>
    <mergeCell ref="K48:L48"/>
    <mergeCell ref="A48:C48"/>
    <mergeCell ref="D48:F48"/>
    <mergeCell ref="K49:L49"/>
    <mergeCell ref="M49:N49"/>
    <mergeCell ref="A50:N50"/>
  </mergeCells>
  <printOptions horizontalCentered="1" verticalCentered="1"/>
  <pageMargins left="0" right="0" top="0" bottom="0" header="0" footer="0"/>
  <pageSetup paperSize="9" scale="38" orientation="portrait" r:id="rId1"/>
  <ignoredErrors>
    <ignoredError sqref="I37 I40"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sanayi</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2020-02-13T12:58:23Z</cp:lastPrinted>
  <dcterms:created xsi:type="dcterms:W3CDTF">2005-09-07T09:12:33Z</dcterms:created>
  <dcterms:modified xsi:type="dcterms:W3CDTF">2022-03-04T13:03:54Z</dcterms:modified>
</cp:coreProperties>
</file>