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HELL" sheetId="2" r:id="rId1"/>
    <sheet name="OPET" sheetId="1" r:id="rId2"/>
  </sheets>
  <definedNames>
    <definedName name="_xlnm.Print_Area" localSheetId="1">OPET!$A$1:$N$60</definedName>
  </definedNames>
  <calcPr calcId="145621"/>
</workbook>
</file>

<file path=xl/calcChain.xml><?xml version="1.0" encoding="utf-8"?>
<calcChain xmlns="http://schemas.openxmlformats.org/spreadsheetml/2006/main">
  <c r="I15" i="2" l="1"/>
  <c r="M15" i="2"/>
  <c r="I18" i="2" l="1"/>
  <c r="M47" i="2" l="1"/>
  <c r="M46" i="2"/>
  <c r="M43" i="2"/>
  <c r="I43" i="2"/>
  <c r="M42" i="2"/>
  <c r="I42" i="2"/>
  <c r="M41" i="2"/>
  <c r="I41" i="2"/>
  <c r="M40" i="2"/>
  <c r="I40" i="2"/>
  <c r="M39" i="2"/>
  <c r="I39" i="2"/>
  <c r="M38" i="2"/>
  <c r="I38" i="2"/>
  <c r="M37" i="2"/>
  <c r="I37" i="2"/>
  <c r="M36" i="2"/>
  <c r="I36" i="2"/>
  <c r="M35" i="2"/>
  <c r="I35" i="2"/>
  <c r="M34" i="2"/>
  <c r="I34" i="2"/>
  <c r="M33" i="2"/>
  <c r="I33" i="2"/>
  <c r="M30" i="2"/>
  <c r="I30" i="2"/>
  <c r="M32" i="2"/>
  <c r="I32" i="2"/>
  <c r="M31" i="2"/>
  <c r="I31" i="2"/>
  <c r="M27" i="2"/>
  <c r="I27" i="2"/>
  <c r="M28" i="2"/>
  <c r="I28" i="2"/>
  <c r="M21" i="2"/>
  <c r="I21" i="2"/>
  <c r="M25" i="2"/>
  <c r="I25" i="2"/>
  <c r="M13" i="2"/>
  <c r="I13" i="2"/>
  <c r="M24" i="2"/>
  <c r="I24" i="2"/>
  <c r="M23" i="2"/>
  <c r="I23" i="2"/>
  <c r="M20" i="2"/>
  <c r="I20" i="2"/>
  <c r="M22" i="2"/>
  <c r="I22" i="2"/>
  <c r="M29" i="2"/>
  <c r="I29" i="2"/>
  <c r="M18" i="2"/>
  <c r="M17" i="2"/>
  <c r="I17" i="2"/>
  <c r="M12" i="2"/>
  <c r="I12" i="2"/>
  <c r="M9" i="2"/>
  <c r="I9" i="2"/>
  <c r="M14" i="2"/>
  <c r="I14" i="2"/>
  <c r="M26" i="2"/>
  <c r="I26" i="2"/>
  <c r="M8" i="2"/>
  <c r="I8" i="2"/>
  <c r="M7" i="2"/>
  <c r="I7" i="2"/>
  <c r="M19" i="2"/>
  <c r="I19" i="2"/>
  <c r="M6" i="2"/>
  <c r="I6" i="2"/>
  <c r="M16" i="2"/>
  <c r="I16" i="2"/>
  <c r="M11" i="2"/>
  <c r="I11" i="2"/>
  <c r="M10" i="2"/>
  <c r="I10" i="2"/>
  <c r="M5" i="2"/>
  <c r="I5" i="2"/>
  <c r="J15" i="2" s="1"/>
  <c r="J43" i="2" l="1"/>
  <c r="J11" i="2"/>
  <c r="J7" i="2"/>
  <c r="J22" i="2"/>
  <c r="J6" i="2"/>
  <c r="J27" i="2"/>
  <c r="J10" i="2"/>
  <c r="J30" i="2"/>
  <c r="J5" i="2"/>
  <c r="J19" i="2"/>
  <c r="J20" i="2"/>
  <c r="J32" i="2"/>
  <c r="J34" i="2"/>
  <c r="J39" i="2"/>
  <c r="J41" i="2"/>
  <c r="J16" i="2"/>
  <c r="J26" i="2"/>
  <c r="J9" i="2"/>
  <c r="J29" i="2"/>
  <c r="J13" i="2"/>
  <c r="J21" i="2"/>
  <c r="J37" i="2"/>
  <c r="J12" i="2"/>
  <c r="J17" i="2"/>
  <c r="J23" i="2"/>
  <c r="J31" i="2"/>
  <c r="J33" i="2"/>
  <c r="J35" i="2"/>
  <c r="J40" i="2"/>
  <c r="J42" i="2"/>
  <c r="J8" i="2"/>
  <c r="J14" i="2"/>
  <c r="J18" i="2"/>
  <c r="J24" i="2"/>
  <c r="J25" i="2"/>
  <c r="J28" i="2"/>
  <c r="J36" i="2"/>
  <c r="J38" i="2"/>
  <c r="I31" i="1"/>
  <c r="M31" i="1"/>
  <c r="M15" i="1"/>
  <c r="I15" i="1"/>
  <c r="M9" i="1"/>
  <c r="I9" i="1"/>
  <c r="M26" i="1"/>
  <c r="I26" i="1"/>
  <c r="M22" i="1"/>
  <c r="I22" i="1"/>
  <c r="M18" i="1"/>
  <c r="I18" i="1"/>
  <c r="M23" i="1" l="1"/>
  <c r="I23" i="1"/>
  <c r="M19" i="1"/>
  <c r="I19" i="1"/>
  <c r="M46" i="1" l="1"/>
  <c r="M47" i="1"/>
  <c r="I33" i="1"/>
  <c r="I32" i="1"/>
  <c r="M12" i="1"/>
  <c r="I12" i="1"/>
  <c r="M14" i="1"/>
  <c r="I14" i="1"/>
  <c r="M27" i="1"/>
  <c r="I27" i="1"/>
  <c r="M8" i="1"/>
  <c r="I8" i="1"/>
  <c r="M10" i="1"/>
  <c r="I10" i="1"/>
  <c r="M13" i="1"/>
  <c r="I13" i="1"/>
  <c r="M29" i="1"/>
  <c r="I29" i="1"/>
  <c r="M28" i="1"/>
  <c r="I28" i="1"/>
  <c r="M11" i="1"/>
  <c r="I11" i="1"/>
  <c r="M25" i="1"/>
  <c r="I25" i="1"/>
  <c r="I43" i="1"/>
  <c r="I42" i="1"/>
  <c r="I41" i="1"/>
  <c r="I40" i="1"/>
  <c r="I39" i="1"/>
  <c r="I38" i="1"/>
  <c r="I37" i="1"/>
  <c r="I36" i="1"/>
  <c r="I35" i="1"/>
  <c r="I34" i="1"/>
  <c r="I30" i="1"/>
  <c r="I17" i="1"/>
  <c r="I16" i="1"/>
  <c r="I20" i="1"/>
  <c r="I24" i="1"/>
  <c r="I21" i="1"/>
  <c r="I5" i="1"/>
  <c r="J31" i="1" s="1"/>
  <c r="I6" i="1"/>
  <c r="I7" i="1"/>
  <c r="M24" i="1"/>
  <c r="M32" i="1"/>
  <c r="M43" i="1"/>
  <c r="M42" i="1"/>
  <c r="M41" i="1"/>
  <c r="M40" i="1"/>
  <c r="M38" i="1"/>
  <c r="M39" i="1"/>
  <c r="M37" i="1"/>
  <c r="M36" i="1"/>
  <c r="M34" i="1"/>
  <c r="M35" i="1"/>
  <c r="M33" i="1"/>
  <c r="M17" i="1"/>
  <c r="M16" i="1"/>
  <c r="M20" i="1"/>
  <c r="M30" i="1"/>
  <c r="M21" i="1"/>
  <c r="M5" i="1"/>
  <c r="M6" i="1"/>
  <c r="M7" i="1"/>
  <c r="J7" i="1" l="1"/>
  <c r="J21" i="1"/>
  <c r="J20" i="1"/>
  <c r="J17" i="1"/>
  <c r="J30" i="1"/>
  <c r="J35" i="1"/>
  <c r="J37" i="1"/>
  <c r="J5" i="1"/>
  <c r="J9" i="1"/>
  <c r="J26" i="1"/>
  <c r="J22" i="1"/>
  <c r="J18" i="1"/>
  <c r="J15" i="1"/>
  <c r="J23" i="1"/>
  <c r="J19" i="1"/>
  <c r="J24" i="1"/>
  <c r="J16" i="1"/>
  <c r="J34" i="1"/>
  <c r="J36" i="1"/>
  <c r="J38" i="1"/>
  <c r="J40" i="1"/>
  <c r="J42" i="1"/>
  <c r="J25" i="1"/>
  <c r="J11" i="1"/>
  <c r="J28" i="1"/>
  <c r="J29" i="1"/>
  <c r="J13" i="1"/>
  <c r="J10" i="1"/>
  <c r="J8" i="1"/>
  <c r="J27" i="1"/>
  <c r="J14" i="1"/>
  <c r="J12" i="1"/>
  <c r="J32" i="1"/>
  <c r="J39" i="1"/>
  <c r="J41" i="1"/>
  <c r="J43" i="1"/>
  <c r="J33" i="1"/>
  <c r="J6" i="1"/>
</calcChain>
</file>

<file path=xl/sharedStrings.xml><?xml version="1.0" encoding="utf-8"?>
<sst xmlns="http://schemas.openxmlformats.org/spreadsheetml/2006/main" count="542" uniqueCount="192">
  <si>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</si>
  <si>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</si>
  <si>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</si>
  <si>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</si>
  <si>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</si>
  <si>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</si>
  <si>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</si>
  <si>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</si>
  <si>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</si>
  <si>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</si>
  <si>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</si>
  <si>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</si>
  <si>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</si>
  <si>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</si>
  <si>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</si>
  <si>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</si>
  <si>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</si>
  <si>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</si>
  <si>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</si>
  <si>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</si>
  <si>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</si>
  <si>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</si>
  <si>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</si>
  <si>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</si>
  <si>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</si>
  <si>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</si>
  <si>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</si>
  <si>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</si>
  <si>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</si>
  <si>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</si>
  <si>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</si>
  <si>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</si>
  <si>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</si>
  <si>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</si>
  <si>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</si>
  <si>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</si>
  <si>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</si>
  <si>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</si>
  <si>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</si>
  <si>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</si>
  <si>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</si>
  <si>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</si>
  <si>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</si>
  <si>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</si>
  <si>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</si>
  <si>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</si>
  <si>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</si>
  <si>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</si>
  <si>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</si>
  <si>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</si>
  <si>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</si>
  <si>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</si>
  <si>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</si>
  <si>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</si>
  <si>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</si>
  <si>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</si>
  <si>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</si>
  <si>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</si>
  <si>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</si>
  <si>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ABD Doları</t>
  </si>
  <si>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</si>
  <si>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</si>
  <si>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</si>
  <si>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</si>
  <si>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</si>
  <si>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</si>
  <si>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</si>
  <si>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0,786615 x 1000
8250 x 0,93</t>
  </si>
  <si>
    <t>0,819000 x 1000
8250 x 0,93</t>
  </si>
  <si>
    <r>
      <t>0,823000 x 1000</t>
    </r>
    <r>
      <rPr>
        <vertAlign val="superscript"/>
        <sz val="11"/>
        <rFont val="Arial"/>
        <family val="2"/>
      </rPr>
      <t xml:space="preserve">
</t>
    </r>
    <r>
      <rPr>
        <sz val="11"/>
        <rFont val="Arial"/>
        <family val="2"/>
      </rPr>
      <t xml:space="preserve">8.250 x 0,93 </t>
    </r>
  </si>
  <si>
    <r>
      <t>1.000.001 - 10.000.000</t>
    </r>
    <r>
      <rPr>
        <sz val="12"/>
        <rFont val="Arial"/>
        <family val="2"/>
      </rPr>
      <t xml:space="preserve"> m</t>
    </r>
    <r>
      <rPr>
        <vertAlign val="superscript"/>
        <sz val="12"/>
        <rFont val="Arial"/>
        <family val="2"/>
        <charset val="162"/>
      </rPr>
      <t>3</t>
    </r>
    <r>
      <rPr>
        <sz val="12"/>
        <rFont val="Arial"/>
        <family val="2"/>
      </rPr>
      <t>/yıl
Doğalgaz Tüketimi için</t>
    </r>
  </si>
  <si>
    <r>
      <t>10.000.001 - 100.000.000</t>
    </r>
    <r>
      <rPr>
        <sz val="12"/>
        <rFont val="Arial"/>
        <family val="2"/>
      </rPr>
      <t xml:space="preserve"> m</t>
    </r>
    <r>
      <rPr>
        <vertAlign val="superscript"/>
        <sz val="12"/>
        <rFont val="Arial"/>
        <family val="2"/>
        <charset val="162"/>
      </rPr>
      <t>3</t>
    </r>
    <r>
      <rPr>
        <sz val="12"/>
        <rFont val="Arial"/>
        <family val="2"/>
      </rPr>
      <t>/yıl
Doğalgaz Tüketimi için</t>
    </r>
  </si>
  <si>
    <t>0,459050 x 1000
4.724 x 0,65</t>
  </si>
  <si>
    <t>0,635000 x 1000
4.932 x 0.65</t>
  </si>
  <si>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</si>
  <si>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</si>
  <si>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/yıl
Doğalgaz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</si>
  <si>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/yıl
Doğalgaz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</si>
  <si>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/yıl
Doğalgaz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</si>
  <si>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/yıl
Doğalgaz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</si>
  <si>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/yıl
Doğalgaz Tüketimi için</t>
    </r>
  </si>
  <si>
    <t>Ort. 
İşletme 
Verim 
Değeri</t>
  </si>
  <si>
    <t>Ucuza 
Göre 
Yakıt 
Maliyeti 
İndeksi</t>
  </si>
  <si>
    <r>
      <rPr>
        <sz val="11"/>
        <rFont val="Arial"/>
        <family val="2"/>
        <charset val="162"/>
      </rPr>
      <t>Değişim</t>
    </r>
    <r>
      <rPr>
        <b/>
        <sz val="11"/>
        <rFont val="Arial"/>
        <family val="2"/>
        <charset val="162"/>
      </rPr>
      <t xml:space="preserve"> Sırası</t>
    </r>
  </si>
  <si>
    <r>
      <t xml:space="preserve">Fiyat 
</t>
    </r>
    <r>
      <rPr>
        <b/>
        <sz val="11"/>
        <rFont val="Arial"/>
        <family val="2"/>
        <charset val="162"/>
      </rPr>
      <t>Değişimi</t>
    </r>
  </si>
  <si>
    <r>
      <t xml:space="preserve">Kocaeli
</t>
    </r>
    <r>
      <rPr>
        <b/>
        <sz val="12"/>
        <rFont val="Arial"/>
        <family val="2"/>
      </rPr>
      <t>İZGAZ ENGIE</t>
    </r>
  </si>
  <si>
    <r>
      <t xml:space="preserve">İzmit
</t>
    </r>
    <r>
      <rPr>
        <b/>
        <sz val="12"/>
        <rFont val="Arial"/>
        <family val="2"/>
      </rPr>
      <t>İZGAZ ENGIE</t>
    </r>
  </si>
  <si>
    <t xml:space="preserve">0,830592 x 1000
8250 x 0,93 </t>
  </si>
  <si>
    <t xml:space="preserve">0,885832x 1000
8250 x 0,93 </t>
  </si>
  <si>
    <t xml:space="preserve">0,849260 x 1000
8250 x 0,93 </t>
  </si>
  <si>
    <t xml:space="preserve">0,919649 x 1000
8250 x 0,93 </t>
  </si>
  <si>
    <t xml:space="preserve">0,883264 x 1000
8250 x 0,93 </t>
  </si>
  <si>
    <t xml:space="preserve">0,945916 x 1000
8250 x 0,93 </t>
  </si>
  <si>
    <t xml:space="preserve">0,929979 x 1000
8250 x 0,93 </t>
  </si>
  <si>
    <t xml:space="preserve">1,112545 x 1000
8250 x 0,93 </t>
  </si>
  <si>
    <t xml:space="preserve">0,998560 x 1000
8250 x 0,93 </t>
  </si>
  <si>
    <t xml:space="preserve">1,081031 x 1000
8250 x 0,93 </t>
  </si>
  <si>
    <t xml:space="preserve">0,967046 x 1000
8250 x 0,93 </t>
  </si>
  <si>
    <r>
      <t>0,346325 x 1000</t>
    </r>
    <r>
      <rPr>
        <vertAlign val="superscript"/>
        <sz val="11"/>
        <rFont val="Arial"/>
        <family val="2"/>
      </rPr>
      <t xml:space="preserve">
</t>
    </r>
    <r>
      <rPr>
        <sz val="11"/>
        <rFont val="Arial"/>
        <family val="2"/>
      </rPr>
      <t>860 x 0,99</t>
    </r>
  </si>
  <si>
    <t xml:space="preserve">0,943403 x 1000
8250 x 0,93 </t>
  </si>
  <si>
    <t xml:space="preserve">0,903435 x 1000
8250 x 0,93 </t>
  </si>
  <si>
    <t xml:space="preserve">0,913793 x 1000
8250 x 0,93 </t>
  </si>
  <si>
    <t xml:space="preserve">0,932578 x 1000
8250 x 0,93 </t>
  </si>
  <si>
    <t xml:space="preserve">0,980577 x 1000
8250 x 0,93 </t>
  </si>
  <si>
    <t xml:space="preserve">0,866592 x 1000
8250 x 0,93 </t>
  </si>
  <si>
    <t xml:space="preserve">0,904583 x 1000
8250 x 0,93 </t>
  </si>
  <si>
    <t>DOĞALGAZ DERGİSİ - B2B MEDYA - TEKNİK SEKTÖR YAYINCILIĞI</t>
  </si>
  <si>
    <r>
      <t xml:space="preserve">3. </t>
    </r>
    <r>
      <rPr>
        <b/>
        <sz val="11"/>
        <rFont val="Arial"/>
        <family val="2"/>
        <charset val="162"/>
      </rPr>
      <t>Doğalgaz</t>
    </r>
    <r>
      <rPr>
        <sz val="11"/>
        <rFont val="Arial"/>
        <family val="2"/>
      </rPr>
      <t xml:space="preserve"> fiyatları  01 Nisan 2018 tarinde yayınlanan 24 Nisan 2018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</si>
  <si>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( 22 Mayıs 2018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</si>
  <si>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22 Mayıs 2018
</t>
    </r>
    <r>
      <rPr>
        <sz val="14"/>
        <rFont val="Arial"/>
        <family val="2"/>
        <charset val="162"/>
      </rPr>
      <t>Tarihindeki
Birim Fiyat</t>
    </r>
  </si>
  <si>
    <r>
      <t>22 Mayıs 2018</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</si>
  <si>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22 Mayıs 2018 tarihinde geçerli olan; ceviz tipi linyit için nakliye ücreti ve KDV dahil bayi satış fiyatı 30,25 TL/ 25kg.torba veya 1210 TL/ton'dur.</t>
    </r>
  </si>
  <si>
    <r>
      <t xml:space="preserve">10. </t>
    </r>
    <r>
      <rPr>
        <b/>
        <sz val="11"/>
        <rFont val="Arial"/>
        <family val="2"/>
        <charset val="162"/>
      </rPr>
      <t>Yerli linyit kömürü</t>
    </r>
    <r>
      <rPr>
        <sz val="11"/>
        <rFont val="Arial"/>
        <family val="2"/>
      </rPr>
      <t xml:space="preserve"> fiyatları 22 Mayıs 2018 tarihinde geçerli olan </t>
    </r>
    <r>
      <rPr>
        <b/>
        <sz val="11"/>
        <rFont val="Arial"/>
        <family val="2"/>
        <charset val="162"/>
      </rPr>
      <t>TKİ - ELİ'</t>
    </r>
    <r>
      <rPr>
        <sz val="11"/>
        <rFont val="Arial"/>
        <family val="2"/>
      </rPr>
      <t>nin 01 Ocak 2018 tarihli Isınma Amaçlı (Torbalanmış) Kömürlerin İstanbul Bayi Depo Satış Fiyatları listesinden alınmış olan Soma Kısrakdere; 0,5-10 mm Yıkanmış Açık - Toz: 300 TL/ton (KDV Hariç),  10-18 mm Yıkanmış Fındık - Torba:  453 TL/ton (KDV Hariç) fiyatlarına nakliye bedeli (114,05 TL/ton) ve %15 bayi kar marjı eklenerek bulunmuş olan KDV'siz fiyattır. Alt ısıl değerler ELİ Laboratuvar Şube Müdürlüğü'nün "2012 Yılı Kümülatif Ağırlıklı Komple Analiz Değerleri" tablosundan alınmıştır.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</si>
  <si>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Nisan 2018 tarihinde yayınlanan, 22 Mayıs 2018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t>
    </r>
    <r>
      <rPr>
        <b/>
        <sz val="11"/>
        <rFont val="Arial"/>
        <family val="2"/>
        <charset val="162"/>
      </rPr>
      <t xml:space="preserve"> </t>
    </r>
    <r>
      <rPr>
        <sz val="11"/>
        <rFont val="Arial"/>
        <family val="2"/>
        <charset val="162"/>
      </rPr>
      <t>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</si>
  <si>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15 Mayıs 2018 tarihinde yayınlanan, 22 Mayıs 2018 tarihinde geçerli olan </t>
    </r>
    <r>
      <rPr>
        <b/>
        <sz val="11"/>
        <rFont val="Arial"/>
        <family val="2"/>
        <charset val="162"/>
      </rPr>
      <t xml:space="preserve">AYGAZ </t>
    </r>
    <r>
      <rPr>
        <sz val="11"/>
        <rFont val="Arial"/>
        <family val="2"/>
        <charset val="162"/>
      </rPr>
      <t>ve</t>
    </r>
    <r>
      <rPr>
        <b/>
        <sz val="11"/>
        <rFont val="Arial"/>
        <family val="2"/>
        <charset val="162"/>
      </rPr>
      <t xml:space="preserve"> İPRAGAZ</t>
    </r>
    <r>
      <rPr>
        <sz val="11"/>
        <rFont val="Arial"/>
        <family val="2"/>
      </rPr>
      <t xml:space="preserve"> fiyat sirkülerlerinden alınmış fiyatların ortalamasıdır. Miks dökmegazın kullanımında buharlaştırıcı gerekmektedir. Birim fiyatlar belirlenirken işletme maliyetleri gözönüne alınmamıştır.</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</si>
  <si>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Mayıs 2018 tarihinde yayınlanan, 22 Mayıs 2018 tarihinde geçerli olan </t>
    </r>
    <r>
      <rPr>
        <b/>
        <sz val="11"/>
        <rFont val="Arial"/>
        <family val="2"/>
      </rPr>
      <t>İPRAGAZ</t>
    </r>
    <r>
      <rPr>
        <sz val="11"/>
        <rFont val="Arial"/>
        <family val="2"/>
      </rPr>
      <t xml:space="preserve"> fiyatlarıdır.</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</si>
  <si>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Ocak 2018 tarihinde yayınlanan, 22 Mayıs 2018 tarihinde geçerli olan tarifesindeki fiyatlardır. </t>
    </r>
  </si>
  <si>
    <t>1,025424 x 1000
7.000 x 0,65</t>
  </si>
  <si>
    <t xml:space="preserve">1,792507 x 1000
8250 x 0,93 </t>
  </si>
  <si>
    <t xml:space="preserve">1,874288 x 1000
8250 x 0,93 </t>
  </si>
  <si>
    <r>
      <t>5,629527 x 1000</t>
    </r>
    <r>
      <rPr>
        <vertAlign val="superscript"/>
        <sz val="11"/>
        <rFont val="Arial"/>
        <family val="2"/>
      </rPr>
      <t xml:space="preserve">
</t>
    </r>
    <r>
      <rPr>
        <sz val="11"/>
        <rFont val="Arial"/>
        <family val="2"/>
      </rPr>
      <t>11,000 x 0,92</t>
    </r>
  </si>
  <si>
    <r>
      <t>6,192479 x 1000</t>
    </r>
    <r>
      <rPr>
        <vertAlign val="superscript"/>
        <sz val="11"/>
        <rFont val="Arial"/>
        <family val="2"/>
      </rPr>
      <t xml:space="preserve">
</t>
    </r>
    <r>
      <rPr>
        <sz val="11"/>
        <rFont val="Arial"/>
        <family val="2"/>
      </rPr>
      <t>11,000 x 0,92</t>
    </r>
  </si>
  <si>
    <r>
      <t>6,387870 x 1000</t>
    </r>
    <r>
      <rPr>
        <vertAlign val="superscript"/>
        <sz val="11"/>
        <rFont val="Arial"/>
        <family val="2"/>
      </rPr>
      <t xml:space="preserve">
</t>
    </r>
    <r>
      <rPr>
        <sz val="11"/>
        <rFont val="Arial"/>
        <family val="2"/>
      </rPr>
      <t>11,100 x 0,92</t>
    </r>
  </si>
  <si>
    <r>
      <t>6,906780 x 1000</t>
    </r>
    <r>
      <rPr>
        <vertAlign val="superscript"/>
        <sz val="11"/>
        <rFont val="Arial"/>
        <family val="2"/>
      </rPr>
      <t xml:space="preserve">
</t>
    </r>
    <r>
      <rPr>
        <sz val="11"/>
        <rFont val="Arial"/>
        <family val="2"/>
      </rPr>
      <t>11,000 x 0,90</t>
    </r>
  </si>
  <si>
    <t xml:space="preserve">0,843782 x 1000
8250 x 0,93 </t>
  </si>
  <si>
    <t xml:space="preserve">0,903765 x 1000
8250 x 0,93 </t>
  </si>
  <si>
    <t xml:space="preserve">0,905633 x 1000
8250 x 0,93 </t>
  </si>
  <si>
    <t xml:space="preserve">0,910375x 1000
8250 x 0,93 </t>
  </si>
  <si>
    <t xml:space="preserve">0,930203 x 1000
8250 x 0,93 </t>
  </si>
  <si>
    <t xml:space="preserve">0,9577610 x 1000
8250 x 0,93 </t>
  </si>
  <si>
    <r>
      <rPr>
        <b/>
        <sz val="14"/>
        <rFont val="Arial"/>
        <family val="2"/>
        <charset val="162"/>
      </rPr>
      <t>26 Mayıs 2017</t>
    </r>
    <r>
      <rPr>
        <sz val="14"/>
        <rFont val="Arial"/>
        <family val="2"/>
        <charset val="162"/>
      </rPr>
      <t xml:space="preserve">
Tarihindeki 
Birim Fiyatları </t>
    </r>
  </si>
  <si>
    <t>22 Mayıs 2018
26 Mayıs 2017</t>
  </si>
  <si>
    <r>
      <t xml:space="preserve">22 Mayıs </t>
    </r>
    <r>
      <rPr>
        <b/>
        <sz val="12"/>
        <rFont val="Arial"/>
        <family val="2"/>
        <charset val="162"/>
      </rPr>
      <t>2018</t>
    </r>
    <r>
      <rPr>
        <sz val="12"/>
        <rFont val="Arial"/>
        <family val="2"/>
        <charset val="162"/>
      </rPr>
      <t xml:space="preserve"> tarihinde</t>
    </r>
  </si>
  <si>
    <r>
      <t xml:space="preserve">22 Mayıs </t>
    </r>
    <r>
      <rPr>
        <b/>
        <sz val="12"/>
        <rFont val="Arial"/>
        <family val="2"/>
        <charset val="162"/>
      </rPr>
      <t>2017</t>
    </r>
    <r>
      <rPr>
        <sz val="12"/>
        <rFont val="Arial"/>
        <family val="2"/>
        <charset val="162"/>
      </rPr>
      <t xml:space="preserve"> tarihinde</t>
    </r>
  </si>
  <si>
    <r>
      <t>5,706549 x 1000</t>
    </r>
    <r>
      <rPr>
        <vertAlign val="superscript"/>
        <sz val="11"/>
        <rFont val="Arial"/>
        <family val="2"/>
      </rPr>
      <t xml:space="preserve">
</t>
    </r>
    <r>
      <rPr>
        <sz val="11"/>
        <rFont val="Arial"/>
        <family val="2"/>
      </rPr>
      <t>10,256 x 0,84</t>
    </r>
  </si>
  <si>
    <r>
      <t xml:space="preserve">9.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OPET</t>
    </r>
    <r>
      <rPr>
        <sz val="11"/>
        <rFont val="Arial"/>
        <family val="2"/>
      </rPr>
      <t xml:space="preserve"> tarafından tavsiye edilen 22 Mayıs 2018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</si>
  <si>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t>2,754237 x 1000
9,562 x 0,80</t>
  </si>
  <si>
    <r>
      <t>İstanbul Avrupa Yakası</t>
    </r>
    <r>
      <rPr>
        <b/>
        <sz val="14"/>
        <rFont val="Arial"/>
        <family val="2"/>
      </rPr>
      <t xml:space="preserve">
</t>
    </r>
    <r>
      <rPr>
        <b/>
        <sz val="12"/>
        <rFont val="Arial"/>
        <family val="2"/>
        <charset val="162"/>
      </rPr>
      <t>SHELL TÜRKİYE</t>
    </r>
  </si>
  <si>
    <r>
      <t>İstanbul Avrupa Yakası</t>
    </r>
    <r>
      <rPr>
        <b/>
        <sz val="14"/>
        <rFont val="Arial"/>
        <family val="2"/>
      </rPr>
      <t xml:space="preserve">
OPET</t>
    </r>
  </si>
  <si>
    <t>TESİSAT DERGİSİ - B2B MEDYA - TEKNİK SEKTÖR YAYINCILIĞI</t>
  </si>
  <si>
    <t>Ortalama 
İşletme 
Verim 
Değeri</t>
  </si>
  <si>
    <r>
      <t>5,676462 x 1000</t>
    </r>
    <r>
      <rPr>
        <vertAlign val="superscript"/>
        <sz val="11"/>
        <rFont val="Arial"/>
        <family val="2"/>
      </rPr>
      <t xml:space="preserve">
</t>
    </r>
    <r>
      <rPr>
        <sz val="11"/>
        <rFont val="Arial"/>
        <family val="2"/>
      </rPr>
      <t>10,256 x 0,84</t>
    </r>
  </si>
  <si>
    <r>
      <t>6,396344 x 1000</t>
    </r>
    <r>
      <rPr>
        <vertAlign val="superscript"/>
        <sz val="11"/>
        <rFont val="Arial"/>
        <family val="2"/>
      </rPr>
      <t xml:space="preserve">
</t>
    </r>
    <r>
      <rPr>
        <sz val="11"/>
        <rFont val="Arial"/>
        <family val="2"/>
      </rPr>
      <t>11,100 x 0,92</t>
    </r>
  </si>
  <si>
    <r>
      <t xml:space="preserve">( 06 Ağustos 2018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</si>
  <si>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06 Ağustos 2018
</t>
    </r>
    <r>
      <rPr>
        <sz val="12"/>
        <rFont val="Arial"/>
        <family val="2"/>
        <charset val="162"/>
      </rPr>
      <t>Tarihindeki
Birim Fiyat</t>
    </r>
  </si>
  <si>
    <r>
      <t>06 Ağustos 2018</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</si>
  <si>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06 Ağustos 2018
06 Ağustos 2017</t>
  </si>
  <si>
    <r>
      <rPr>
        <b/>
        <sz val="12"/>
        <rFont val="Arial"/>
        <family val="2"/>
        <charset val="162"/>
      </rPr>
      <t>06 Ağustos  2017</t>
    </r>
    <r>
      <rPr>
        <sz val="12"/>
        <rFont val="Arial"/>
        <family val="2"/>
        <charset val="162"/>
      </rPr>
      <t xml:space="preserve">
Tarihindeki 
Birim Fiyatları </t>
    </r>
  </si>
  <si>
    <r>
      <t xml:space="preserve">06 Ağustos </t>
    </r>
    <r>
      <rPr>
        <b/>
        <sz val="12"/>
        <rFont val="Arial"/>
        <family val="2"/>
        <charset val="162"/>
      </rPr>
      <t>2018</t>
    </r>
    <r>
      <rPr>
        <sz val="12"/>
        <rFont val="Arial"/>
        <family val="2"/>
        <charset val="162"/>
      </rPr>
      <t xml:space="preserve"> tarihinde</t>
    </r>
  </si>
  <si>
    <r>
      <t xml:space="preserve">06 Ağustos </t>
    </r>
    <r>
      <rPr>
        <b/>
        <sz val="12"/>
        <rFont val="Arial"/>
        <family val="2"/>
        <charset val="162"/>
      </rPr>
      <t>2017</t>
    </r>
    <r>
      <rPr>
        <sz val="12"/>
        <rFont val="Arial"/>
        <family val="2"/>
        <charset val="162"/>
      </rPr>
      <t xml:space="preserve"> tarihinde</t>
    </r>
  </si>
  <si>
    <r>
      <t xml:space="preserve">9.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SHELL TÜRKİYE</t>
    </r>
    <r>
      <rPr>
        <sz val="11"/>
        <rFont val="Arial"/>
        <family val="2"/>
      </rPr>
      <t xml:space="preserve"> tarafından tavsiye edilen 06 Ağustos 2018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</si>
  <si>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06 Ağustos tarihinde geçerli olan; </t>
    </r>
    <r>
      <rPr>
        <b/>
        <sz val="11"/>
        <rFont val="Arial"/>
        <family val="2"/>
        <charset val="162"/>
      </rPr>
      <t>ceviz tipi ithal linyit</t>
    </r>
    <r>
      <rPr>
        <sz val="11"/>
        <rFont val="Arial"/>
        <family val="2"/>
      </rPr>
      <t xml:space="preserve"> için nakliye ücreti ve KDV dahil bayi satış fiyatı 32,25 TL/ 25kg.torba veya 1290 TL/ton'dur.</t>
    </r>
  </si>
  <si>
    <t>1,093220 x 1000
7.000 x 0,65</t>
  </si>
  <si>
    <t>2,915254 x 1000
9,562 x 0,80</t>
  </si>
  <si>
    <r>
      <t xml:space="preserve">3. </t>
    </r>
    <r>
      <rPr>
        <b/>
        <sz val="11"/>
        <rFont val="Arial"/>
        <family val="2"/>
        <charset val="162"/>
      </rPr>
      <t>Doğalgaz</t>
    </r>
    <r>
      <rPr>
        <sz val="11"/>
        <rFont val="Arial"/>
        <family val="2"/>
      </rPr>
      <t xml:space="preserve"> fiyatları  01 Ağustos  2018 tarihinde yayınlanan 06 Ağustos 2018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</si>
  <si>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Ağustos 2018 tarihinde yayınlanan, 06 Ağustos 2018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</si>
  <si>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Ağustos 2018 tarihinde yayınlanan, 06 Ağustos 2018 tarihinde geçerli olan </t>
    </r>
    <r>
      <rPr>
        <b/>
        <sz val="11"/>
        <rFont val="Arial"/>
        <family val="2"/>
      </rPr>
      <t>İPRAGAZ</t>
    </r>
    <r>
      <rPr>
        <sz val="11"/>
        <rFont val="Arial"/>
        <family val="2"/>
      </rPr>
      <t xml:space="preserve"> fiyatlarıdır.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</si>
  <si>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02 Ağustos 2018 tarihinde yayınlanan, 06 Ağustos 2018 tarihinde geçerli olan </t>
    </r>
    <r>
      <rPr>
        <b/>
        <sz val="11"/>
        <rFont val="Arial"/>
        <family val="2"/>
        <charset val="162"/>
      </rPr>
      <t xml:space="preserve">AYGAZ </t>
    </r>
    <r>
      <rPr>
        <sz val="11"/>
        <rFont val="Arial"/>
        <family val="2"/>
        <charset val="162"/>
      </rPr>
      <t>ve</t>
    </r>
    <r>
      <rPr>
        <b/>
        <sz val="11"/>
        <rFont val="Arial"/>
        <family val="2"/>
        <charset val="162"/>
      </rPr>
      <t xml:space="preserve"> İPRAGAZ</t>
    </r>
    <r>
      <rPr>
        <sz val="11"/>
        <rFont val="Arial"/>
        <family val="2"/>
      </rPr>
      <t xml:space="preserve"> fiyat sirkülerlerinden alınmış fiyatların ortalamasıdır.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</si>
  <si>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Ağustos 2018 tarihinde yayınlanan, 06 Ağustos 2018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t>
    </r>
    <r>
      <rPr>
        <b/>
        <sz val="11"/>
        <rFont val="Arial"/>
        <family val="2"/>
        <charset val="162"/>
      </rPr>
      <t xml:space="preserve"> </t>
    </r>
    <r>
      <rPr>
        <sz val="11"/>
        <rFont val="Arial"/>
        <family val="2"/>
        <charset val="162"/>
      </rPr>
      <t>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</si>
  <si>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10. </t>
    </r>
    <r>
      <rPr>
        <b/>
        <sz val="11"/>
        <rFont val="Arial"/>
        <family val="2"/>
        <charset val="162"/>
      </rPr>
      <t>Yerli linyit kömürü</t>
    </r>
    <r>
      <rPr>
        <sz val="11"/>
        <rFont val="Arial"/>
        <family val="2"/>
      </rPr>
      <t xml:space="preserve"> fiyatları 06 Ağustos 2018 tarihinde geçerli olan </t>
    </r>
    <r>
      <rPr>
        <b/>
        <sz val="11"/>
        <rFont val="Arial"/>
        <family val="2"/>
        <charset val="162"/>
      </rPr>
      <t>TKİ - ELİ'</t>
    </r>
    <r>
      <rPr>
        <sz val="11"/>
        <rFont val="Arial"/>
        <family val="2"/>
      </rPr>
      <t>nin 01 Ağustos 2018 tarihli Isınma Amaçlı (Torbalanmış) Kömürlerin İstanbul Bayi Depo Satış Fiyatları listesinden alınmış olan Soma Kısrakdere; 0,5-10 mm Yıkanmış Açık - Toz: 300 TL/ton (KDV Hariç),  10-18 mm Yıkanmış Fındık - Torba:  453 TL/ton (KDV Hariç) fiyatlarına nakliye bedeli (114,05 TL/ton) ve %15 bayi kar marjı eklenerek bulunmuş olan KDV'siz fiyattır. Alt ısıl değerler ELİ Laboratuvar Şube Müdürlüğü'nün "2012 Yılı Kümülatif Ağırlıklı Komple Analiz Değerleri" tablosundan alınmıştır.</t>
    </r>
  </si>
  <si>
    <t>0,478750 x 1000
4.724 x 0,65</t>
  </si>
  <si>
    <t>0,680000 x 1000
4.932 x 0.65</t>
  </si>
  <si>
    <t xml:space="preserve">1,059610 x 1000
8250 x 0,93 </t>
  </si>
  <si>
    <t xml:space="preserve">1,116108 x 1000
8250 x 0,93 </t>
  </si>
  <si>
    <t xml:space="preserve">1,284232 x 1000
8250 x 0,93 </t>
  </si>
  <si>
    <t xml:space="preserve">0,959019 x 1000
8250 x 0,93 </t>
  </si>
  <si>
    <t xml:space="preserve">1,031608 x 1000
8250 x 0,93 </t>
  </si>
  <si>
    <t xml:space="preserve">1,051635 x 1000
8250 x 0,93 </t>
  </si>
  <si>
    <t xml:space="preserve">1,026228 x 1000
8250 x 0,93 </t>
  </si>
  <si>
    <t xml:space="preserve">1,0908866 x 1000
8250 x 0,93 </t>
  </si>
  <si>
    <t xml:space="preserve">0,955565 x 1000
8250 x 0,93 </t>
  </si>
  <si>
    <t xml:space="preserve">1,027017 x 1000
8250 x 0,93 </t>
  </si>
  <si>
    <t xml:space="preserve">1,039998 x 1000
8250 x 0,93 </t>
  </si>
  <si>
    <t xml:space="preserve">1,002773 x 1000
8250 x 0,93 </t>
  </si>
  <si>
    <t xml:space="preserve">1,123689 x 1000
8250 x 0,93 </t>
  </si>
  <si>
    <t xml:space="preserve">1,063538 x 1000
8250 x 0,93 </t>
  </si>
  <si>
    <t xml:space="preserve">1,127143 x 1000
8250 x 0,93 </t>
  </si>
  <si>
    <t>0,823340 x 1000
8250 x 0,93</t>
  </si>
  <si>
    <t>0,995462 x 1000
8250 x 0,93</t>
  </si>
  <si>
    <r>
      <t>1,000464 x 1000</t>
    </r>
    <r>
      <rPr>
        <vertAlign val="superscript"/>
        <sz val="11"/>
        <rFont val="Arial"/>
        <family val="2"/>
      </rPr>
      <t xml:space="preserve">
</t>
    </r>
    <r>
      <rPr>
        <sz val="11"/>
        <rFont val="Arial"/>
        <family val="2"/>
      </rPr>
      <t xml:space="preserve">8.250 x 0,93 </t>
    </r>
  </si>
  <si>
    <t xml:space="preserve">1,071148 x 1000
8250 x 0,93 </t>
  </si>
  <si>
    <t xml:space="preserve">1,056348 x 1000
8250 x 0,93 </t>
  </si>
  <si>
    <t xml:space="preserve">1,224472 x 1000
8250 x 0,93 </t>
  </si>
  <si>
    <t xml:space="preserve">1,028807 x 1000
8250 x 0,93 </t>
  </si>
  <si>
    <t xml:space="preserve">0,916063 x 1000
8250 x 0,93 </t>
  </si>
  <si>
    <t xml:space="preserve">0,979777 x 1000
8250 x 0,93 </t>
  </si>
  <si>
    <t xml:space="preserve">1,033844 x 1000
8250 x 0,93 </t>
  </si>
  <si>
    <t xml:space="preserve">1,054904 x 1000
8250 x 0,93 </t>
  </si>
  <si>
    <t xml:space="preserve">1,084179 x 1000
8250 x 0,93 </t>
  </si>
  <si>
    <t xml:space="preserve">2,080482  x 1000
8250 x 0,93 </t>
  </si>
  <si>
    <t xml:space="preserve">2,1702096 x 1000
8250 x 0,93 </t>
  </si>
  <si>
    <r>
      <t>0,394752 x 1000</t>
    </r>
    <r>
      <rPr>
        <vertAlign val="superscript"/>
        <sz val="11"/>
        <rFont val="Arial"/>
        <family val="2"/>
      </rPr>
      <t xml:space="preserve">
</t>
    </r>
    <r>
      <rPr>
        <sz val="11"/>
        <rFont val="Arial"/>
        <family val="2"/>
      </rPr>
      <t>860 x 0,99</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</si>
</sst>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00000"/>
    <numFmt numFmtId="166" formatCode="0.0000"/>
    <numFmt numFmtId="167" formatCode="#,##0.0000"/>
    <numFmt numFmtId="168" formatCode="0.000000"/>
    <numFmt numFmtId="169" formatCode="0.0%"/>
  </numFmts>
  <fonts count="36">
    <font>
      <sz val="10"/>
      <name val="Arial"/>
      <charset val="162"/>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b/>
      <sz val="14"/>
      <color theme="0"/>
      <name val="Arial"/>
      <family val="2"/>
      <charset val="162"/>
    </font>
    <font>
      <sz val="16"/>
      <name val="Arial"/>
      <family val="2"/>
      <charset val="162"/>
    </font>
    <font>
      <b/>
      <sz val="20"/>
      <name val="Arial"/>
      <family val="2"/>
      <charset val="162"/>
    </font>
  </fonts>
  <fills count="45">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00FFFF"/>
        <bgColor indexed="64"/>
      </patternFill>
    </fill>
    <fill>
      <patternFill patternType="solid">
        <fgColor theme="0" tint="-0.249977111117893"/>
        <bgColor indexed="64"/>
      </patternFill>
    </fill>
    <fill>
      <patternFill patternType="solid">
        <fgColor rgb="FFDFF1F5"/>
        <bgColor indexed="64"/>
      </patternFill>
    </fill>
    <fill>
      <patternFill patternType="solid">
        <fgColor rgb="FFFAB882"/>
        <bgColor indexed="64"/>
      </patternFill>
    </fill>
    <fill>
      <patternFill patternType="solid">
        <fgColor rgb="FFFFFFD9"/>
        <bgColor indexed="64"/>
      </patternFill>
    </fill>
    <fill>
      <patternFill patternType="solid">
        <fgColor rgb="FFFFFFCD"/>
        <bgColor indexed="64"/>
      </patternFill>
    </fill>
    <fill>
      <patternFill patternType="solid">
        <fgColor rgb="FFFFFF93"/>
        <bgColor indexed="64"/>
      </patternFill>
    </fill>
    <fill>
      <patternFill patternType="solid">
        <fgColor rgb="FFFFFF79"/>
        <bgColor indexed="64"/>
      </patternFill>
    </fill>
    <fill>
      <patternFill patternType="solid">
        <fgColor rgb="FFFFFF5D"/>
        <bgColor indexed="64"/>
      </patternFill>
    </fill>
    <fill>
      <patternFill patternType="solid">
        <fgColor rgb="FFFFFF43"/>
        <bgColor indexed="64"/>
      </patternFill>
    </fill>
    <fill>
      <patternFill patternType="solid">
        <fgColor rgb="FFFFFF33"/>
        <bgColor indexed="64"/>
      </patternFill>
    </fill>
    <fill>
      <patternFill patternType="solid">
        <fgColor rgb="FFFFFF29"/>
        <bgColor indexed="64"/>
      </patternFill>
    </fill>
    <fill>
      <patternFill patternType="solid">
        <fgColor rgb="FFFFFF11"/>
        <bgColor indexed="64"/>
      </patternFill>
    </fill>
    <fill>
      <patternFill patternType="solid">
        <fgColor rgb="FFFFFF09"/>
        <bgColor indexed="64"/>
      </patternFill>
    </fill>
    <fill>
      <patternFill patternType="solid">
        <fgColor rgb="FFFFFF05"/>
        <bgColor indexed="64"/>
      </patternFill>
    </fill>
    <fill>
      <patternFill patternType="solid">
        <fgColor rgb="FFFFFE00"/>
        <bgColor indexed="64"/>
      </patternFill>
    </fill>
    <fill>
      <patternFill patternType="solid">
        <fgColor rgb="FFFFFA00"/>
        <bgColor indexed="64"/>
      </patternFill>
    </fill>
    <fill>
      <patternFill patternType="solid">
        <fgColor rgb="FFFAF400"/>
        <bgColor indexed="64"/>
      </patternFill>
    </fill>
    <fill>
      <patternFill patternType="solid">
        <fgColor rgb="FFF2EC00"/>
        <bgColor indexed="64"/>
      </patternFill>
    </fill>
    <fill>
      <patternFill patternType="solid">
        <fgColor rgb="FF9FD3E1"/>
        <bgColor indexed="64"/>
      </patternFill>
    </fill>
    <fill>
      <patternFill patternType="solid">
        <fgColor rgb="FFC5E4ED"/>
        <bgColor indexed="64"/>
      </patternFill>
    </fill>
    <fill>
      <patternFill patternType="solid">
        <fgColor rgb="FFD1D1D1"/>
        <bgColor indexed="64"/>
      </patternFill>
    </fill>
    <fill>
      <patternFill patternType="solid">
        <fgColor rgb="FF10E671"/>
        <bgColor indexed="64"/>
      </patternFill>
    </fill>
    <fill>
      <patternFill patternType="solid">
        <fgColor rgb="FF6BF5A9"/>
        <bgColor indexed="64"/>
      </patternFill>
    </fill>
    <fill>
      <patternFill patternType="solid">
        <fgColor rgb="FFA6F8CB"/>
        <bgColor indexed="64"/>
      </patternFill>
    </fill>
    <fill>
      <patternFill patternType="solid">
        <fgColor rgb="FF2FF187"/>
        <bgColor indexed="64"/>
      </patternFill>
    </fill>
    <fill>
      <patternFill patternType="solid">
        <fgColor rgb="FFEDF6F9"/>
        <bgColor indexed="64"/>
      </patternFill>
    </fill>
    <fill>
      <patternFill patternType="solid">
        <fgColor theme="9" tint="-0.249977111117893"/>
        <bgColor indexed="64"/>
      </patternFill>
    </fill>
    <fill>
      <patternFill patternType="solid">
        <fgColor theme="8" tint="0.59999389629810485"/>
        <bgColor indexed="64"/>
      </patternFill>
    </fill>
    <fill>
      <patternFill patternType="solid">
        <fgColor rgb="FFFFFFB3"/>
        <bgColor indexed="64"/>
      </patternFill>
    </fill>
    <fill>
      <patternFill patternType="solid">
        <fgColor rgb="FFFFFF25"/>
        <bgColor indexed="64"/>
      </patternFill>
    </fill>
    <fill>
      <patternFill patternType="solid">
        <fgColor rgb="FFEBE600"/>
        <bgColor indexed="64"/>
      </patternFill>
    </fill>
    <fill>
      <patternFill patternType="solid">
        <fgColor theme="8" tint="0.79998168889431442"/>
        <bgColor indexed="64"/>
      </patternFill>
    </fill>
    <fill>
      <patternFill patternType="solid">
        <fgColor rgb="FFF3F9FB"/>
        <bgColor indexed="64"/>
      </patternFill>
    </fill>
    <fill>
      <patternFill patternType="solid">
        <fgColor rgb="FFFFFFC5"/>
        <bgColor indexed="64"/>
      </patternFill>
    </fill>
    <fill>
      <patternFill patternType="solid">
        <fgColor rgb="FFFFFF9B"/>
        <bgColor indexed="64"/>
      </patternFill>
    </fill>
    <fill>
      <patternFill patternType="solid">
        <fgColor rgb="FFFFFF01"/>
        <bgColor indexed="64"/>
      </patternFill>
    </fill>
    <fill>
      <patternFill patternType="solid">
        <fgColor rgb="FFFFFF4B"/>
        <bgColor indexed="64"/>
      </patternFill>
    </fill>
    <fill>
      <patternFill patternType="solid">
        <fgColor rgb="FFFFFFDD"/>
        <bgColor indexed="64"/>
      </patternFill>
    </fill>
  </fills>
  <borders count="83">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s>
  <cellStyleXfs count="1">
    <xf numFmtId="0" fontId="0" fillId="0" borderId="0"/>
  </cellStyleXfs>
  <cellXfs count="752">
    <xf numFmtId="0" fontId="0" fillId="0" borderId="0" xfId="0"/>
    <xf numFmtId="0" fontId="9" fillId="0" borderId="0" xfId="0" applyFont="1" applyFill="1" applyAlignment="1">
      <alignment vertical="center"/>
    </xf>
    <xf numFmtId="0" fontId="6" fillId="0" borderId="0" xfId="0" applyFont="1" applyFill="1"/>
    <xf numFmtId="0" fontId="6" fillId="0" borderId="1" xfId="0" applyFont="1" applyFill="1" applyBorder="1"/>
    <xf numFmtId="0" fontId="7" fillId="0" borderId="0" xfId="0" applyFont="1" applyFill="1"/>
    <xf numFmtId="0" fontId="9" fillId="0" borderId="0" xfId="0" applyFont="1" applyFill="1"/>
    <xf numFmtId="165" fontId="9" fillId="0" borderId="0" xfId="0" applyNumberFormat="1" applyFont="1" applyFill="1" applyAlignment="1">
      <alignment horizontal="center"/>
    </xf>
    <xf numFmtId="0" fontId="9" fillId="0" borderId="0" xfId="0" applyFont="1" applyFill="1" applyBorder="1" applyAlignment="1">
      <alignment horizontal="left"/>
    </xf>
    <xf numFmtId="165" fontId="9" fillId="0" borderId="0" xfId="0" applyNumberFormat="1" applyFont="1" applyFill="1"/>
    <xf numFmtId="0" fontId="9" fillId="0" borderId="0" xfId="0" applyFont="1" applyFill="1" applyAlignment="1">
      <alignment horizontal="center"/>
    </xf>
    <xf numFmtId="0" fontId="21" fillId="0" borderId="19" xfId="0" applyFont="1" applyFill="1" applyBorder="1" applyAlignment="1">
      <alignment horizontal="center" vertical="center" wrapText="1"/>
    </xf>
    <xf numFmtId="3" fontId="2" fillId="5" borderId="18" xfId="0" applyNumberFormat="1" applyFont="1" applyFill="1" applyBorder="1" applyAlignment="1">
      <alignment horizontal="center" vertical="center"/>
    </xf>
    <xf numFmtId="0" fontId="7" fillId="7" borderId="18" xfId="0" applyFont="1" applyFill="1" applyBorder="1" applyAlignment="1">
      <alignment horizontal="center" vertical="center"/>
    </xf>
    <xf numFmtId="0" fontId="3" fillId="7" borderId="1"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6" fillId="7" borderId="13" xfId="0" applyFont="1" applyFill="1" applyBorder="1" applyAlignment="1">
      <alignment horizontal="center" vertical="center" wrapText="1"/>
    </xf>
    <xf numFmtId="3" fontId="18" fillId="7" borderId="4" xfId="0" applyNumberFormat="1" applyFont="1" applyFill="1" applyBorder="1" applyAlignment="1">
      <alignment vertical="center" wrapText="1"/>
    </xf>
    <xf numFmtId="9" fontId="6" fillId="7" borderId="2" xfId="0" applyNumberFormat="1" applyFont="1" applyFill="1" applyBorder="1" applyAlignment="1">
      <alignment horizontal="center" vertical="center"/>
    </xf>
    <xf numFmtId="0" fontId="4" fillId="7" borderId="3" xfId="0" applyFont="1" applyFill="1" applyBorder="1" applyAlignment="1">
      <alignment horizontal="center" vertical="center" wrapText="1"/>
    </xf>
    <xf numFmtId="168" fontId="2" fillId="7" borderId="16" xfId="0" applyNumberFormat="1" applyFont="1" applyFill="1" applyBorder="1" applyAlignment="1">
      <alignment horizontal="center" vertical="center"/>
    </xf>
    <xf numFmtId="3" fontId="2" fillId="7" borderId="18" xfId="0" applyNumberFormat="1" applyFont="1" applyFill="1" applyBorder="1" applyAlignment="1">
      <alignment horizontal="center" vertical="center"/>
    </xf>
    <xf numFmtId="167" fontId="4" fillId="7" borderId="14" xfId="0" applyNumberFormat="1" applyFont="1" applyFill="1" applyBorder="1" applyAlignment="1">
      <alignment vertical="center" wrapText="1"/>
    </xf>
    <xf numFmtId="169" fontId="7" fillId="7" borderId="11" xfId="0" applyNumberFormat="1" applyFont="1" applyFill="1" applyBorder="1" applyAlignment="1">
      <alignment horizontal="center" vertical="center"/>
    </xf>
    <xf numFmtId="0" fontId="7" fillId="4" borderId="35" xfId="0" applyFont="1" applyFill="1" applyBorder="1" applyAlignment="1">
      <alignment horizontal="center" vertical="center"/>
    </xf>
    <xf numFmtId="0" fontId="3" fillId="4" borderId="1"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3" fontId="18" fillId="4" borderId="4" xfId="0" applyNumberFormat="1" applyFont="1" applyFill="1" applyBorder="1" applyAlignment="1">
      <alignment vertical="center" wrapText="1"/>
    </xf>
    <xf numFmtId="9" fontId="6" fillId="4" borderId="2" xfId="0" applyNumberFormat="1" applyFont="1" applyFill="1" applyBorder="1" applyAlignment="1">
      <alignment horizontal="center" vertical="center"/>
    </xf>
    <xf numFmtId="0" fontId="4" fillId="4" borderId="3" xfId="0" applyFont="1" applyFill="1" applyBorder="1" applyAlignment="1">
      <alignment horizontal="center" vertical="center" wrapText="1"/>
    </xf>
    <xf numFmtId="168" fontId="2" fillId="4" borderId="16" xfId="0" applyNumberFormat="1" applyFont="1" applyFill="1" applyBorder="1" applyAlignment="1">
      <alignment horizontal="center" vertical="center"/>
    </xf>
    <xf numFmtId="3" fontId="2" fillId="4" borderId="18" xfId="0" applyNumberFormat="1" applyFont="1" applyFill="1" applyBorder="1" applyAlignment="1">
      <alignment horizontal="center" vertical="center"/>
    </xf>
    <xf numFmtId="167" fontId="4" fillId="4" borderId="14" xfId="0" applyNumberFormat="1" applyFont="1" applyFill="1" applyBorder="1" applyAlignment="1">
      <alignment vertical="center" wrapText="1"/>
    </xf>
    <xf numFmtId="169" fontId="7" fillId="4" borderId="4" xfId="0" applyNumberFormat="1" applyFont="1" applyFill="1" applyBorder="1" applyAlignment="1">
      <alignment horizontal="center" vertical="center"/>
    </xf>
    <xf numFmtId="0" fontId="7" fillId="8" borderId="18" xfId="0" applyFont="1" applyFill="1" applyBorder="1" applyAlignment="1">
      <alignment horizontal="center" vertical="center"/>
    </xf>
    <xf numFmtId="0" fontId="3" fillId="8" borderId="1" xfId="0" applyFont="1" applyFill="1" applyBorder="1" applyAlignment="1">
      <alignment horizontal="center" vertical="center" wrapText="1"/>
    </xf>
    <xf numFmtId="0" fontId="13" fillId="8" borderId="15" xfId="0" applyFont="1" applyFill="1" applyBorder="1" applyAlignment="1">
      <alignment horizontal="center" vertical="center" wrapText="1"/>
    </xf>
    <xf numFmtId="0" fontId="6" fillId="8" borderId="13" xfId="0" applyFont="1" applyFill="1" applyBorder="1" applyAlignment="1">
      <alignment horizontal="center" vertical="center" wrapText="1"/>
    </xf>
    <xf numFmtId="3" fontId="18" fillId="8" borderId="4" xfId="0" applyNumberFormat="1" applyFont="1" applyFill="1" applyBorder="1" applyAlignment="1">
      <alignment vertical="center" wrapText="1"/>
    </xf>
    <xf numFmtId="9" fontId="6" fillId="8" borderId="2" xfId="0" applyNumberFormat="1" applyFont="1" applyFill="1" applyBorder="1" applyAlignment="1">
      <alignment horizontal="center" vertical="center"/>
    </xf>
    <xf numFmtId="0" fontId="4" fillId="8" borderId="3" xfId="0" applyFont="1" applyFill="1" applyBorder="1" applyAlignment="1">
      <alignment horizontal="center" vertical="center" wrapText="1"/>
    </xf>
    <xf numFmtId="168" fontId="2" fillId="8" borderId="16" xfId="0" applyNumberFormat="1" applyFont="1" applyFill="1" applyBorder="1" applyAlignment="1">
      <alignment horizontal="center" vertical="center"/>
    </xf>
    <xf numFmtId="3" fontId="2" fillId="8" borderId="18" xfId="0" applyNumberFormat="1" applyFont="1" applyFill="1" applyBorder="1" applyAlignment="1">
      <alignment horizontal="center" vertical="center"/>
    </xf>
    <xf numFmtId="167" fontId="4" fillId="8" borderId="14" xfId="0" applyNumberFormat="1" applyFont="1" applyFill="1" applyBorder="1" applyAlignment="1">
      <alignment vertical="center" wrapText="1"/>
    </xf>
    <xf numFmtId="169" fontId="7" fillId="8" borderId="4" xfId="0" applyNumberFormat="1" applyFont="1" applyFill="1" applyBorder="1" applyAlignment="1">
      <alignment horizontal="center" vertical="center"/>
    </xf>
    <xf numFmtId="0" fontId="7" fillId="5" borderId="35" xfId="0" applyFont="1" applyFill="1" applyBorder="1" applyAlignment="1">
      <alignment horizontal="center" vertical="center"/>
    </xf>
    <xf numFmtId="0" fontId="3" fillId="5" borderId="1"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6" fillId="5" borderId="13" xfId="0" applyFont="1" applyFill="1" applyBorder="1" applyAlignment="1">
      <alignment horizontal="center" vertical="center" wrapText="1"/>
    </xf>
    <xf numFmtId="3" fontId="18" fillId="5" borderId="4" xfId="0" applyNumberFormat="1" applyFont="1" applyFill="1" applyBorder="1" applyAlignment="1">
      <alignment vertical="center" wrapText="1"/>
    </xf>
    <xf numFmtId="9" fontId="6" fillId="5" borderId="2" xfId="0" applyNumberFormat="1" applyFont="1" applyFill="1" applyBorder="1" applyAlignment="1">
      <alignment horizontal="center" vertical="center"/>
    </xf>
    <xf numFmtId="0" fontId="4" fillId="5" borderId="3" xfId="0" applyFont="1" applyFill="1" applyBorder="1" applyAlignment="1">
      <alignment horizontal="center" vertical="center" wrapText="1"/>
    </xf>
    <xf numFmtId="168" fontId="2" fillId="5" borderId="16" xfId="0" applyNumberFormat="1" applyFont="1" applyFill="1" applyBorder="1" applyAlignment="1">
      <alignment horizontal="center" vertical="center"/>
    </xf>
    <xf numFmtId="167" fontId="4" fillId="5" borderId="14" xfId="0" applyNumberFormat="1" applyFont="1" applyFill="1" applyBorder="1" applyAlignment="1">
      <alignment vertical="center" wrapText="1"/>
    </xf>
    <xf numFmtId="169" fontId="7" fillId="5" borderId="4" xfId="0" applyNumberFormat="1" applyFont="1" applyFill="1" applyBorder="1" applyAlignment="1">
      <alignment horizontal="center" vertical="center"/>
    </xf>
    <xf numFmtId="0" fontId="7" fillId="9" borderId="18" xfId="0" applyFont="1" applyFill="1" applyBorder="1" applyAlignment="1">
      <alignment horizontal="center" vertical="center"/>
    </xf>
    <xf numFmtId="0" fontId="3" fillId="9" borderId="27" xfId="0" applyFont="1" applyFill="1" applyBorder="1" applyAlignment="1">
      <alignment horizontal="center" vertical="center" wrapText="1"/>
    </xf>
    <xf numFmtId="0" fontId="1" fillId="9" borderId="28" xfId="0" applyFont="1" applyFill="1" applyBorder="1" applyAlignment="1">
      <alignment horizontal="center" vertical="center" wrapText="1"/>
    </xf>
    <xf numFmtId="0" fontId="6" fillId="9" borderId="29" xfId="0" applyFont="1" applyFill="1" applyBorder="1" applyAlignment="1">
      <alignment horizontal="center" vertical="center" wrapText="1"/>
    </xf>
    <xf numFmtId="3" fontId="18" fillId="9" borderId="30" xfId="0" applyNumberFormat="1" applyFont="1" applyFill="1" applyBorder="1" applyAlignment="1">
      <alignment vertical="center" wrapText="1"/>
    </xf>
    <xf numFmtId="9" fontId="6" fillId="9" borderId="31" xfId="0" applyNumberFormat="1" applyFont="1" applyFill="1" applyBorder="1" applyAlignment="1">
      <alignment horizontal="center" vertical="center"/>
    </xf>
    <xf numFmtId="0" fontId="4" fillId="9" borderId="32" xfId="0" applyFont="1" applyFill="1" applyBorder="1" applyAlignment="1">
      <alignment horizontal="center" vertical="center" wrapText="1"/>
    </xf>
    <xf numFmtId="168" fontId="2" fillId="9" borderId="33" xfId="0" applyNumberFormat="1" applyFont="1" applyFill="1" applyBorder="1" applyAlignment="1">
      <alignment horizontal="center" vertical="center"/>
    </xf>
    <xf numFmtId="3" fontId="2" fillId="9" borderId="18" xfId="0" applyNumberFormat="1" applyFont="1" applyFill="1" applyBorder="1" applyAlignment="1">
      <alignment horizontal="center" vertical="center"/>
    </xf>
    <xf numFmtId="167" fontId="4" fillId="9" borderId="34" xfId="0" applyNumberFormat="1" applyFont="1" applyFill="1" applyBorder="1" applyAlignment="1">
      <alignment vertical="center" wrapText="1"/>
    </xf>
    <xf numFmtId="169" fontId="7" fillId="9" borderId="30" xfId="0" applyNumberFormat="1" applyFont="1" applyFill="1" applyBorder="1" applyAlignment="1">
      <alignment horizontal="center" vertical="center"/>
    </xf>
    <xf numFmtId="0" fontId="17" fillId="0" borderId="36" xfId="0" applyFont="1" applyFill="1" applyBorder="1" applyAlignment="1">
      <alignment horizontal="center" vertical="center" wrapText="1"/>
    </xf>
    <xf numFmtId="0" fontId="7" fillId="10" borderId="18" xfId="0" applyFont="1" applyFill="1" applyBorder="1" applyAlignment="1">
      <alignment horizontal="center" vertical="center"/>
    </xf>
    <xf numFmtId="0" fontId="3" fillId="10" borderId="5" xfId="0" applyFont="1" applyFill="1" applyBorder="1" applyAlignment="1">
      <alignment horizontal="center" vertical="center" wrapText="1"/>
    </xf>
    <xf numFmtId="0" fontId="1" fillId="10" borderId="12" xfId="0" applyFont="1" applyFill="1" applyBorder="1" applyAlignment="1">
      <alignment horizontal="center" vertical="center" wrapText="1"/>
    </xf>
    <xf numFmtId="0" fontId="6" fillId="10" borderId="13" xfId="0" applyFont="1" applyFill="1" applyBorder="1" applyAlignment="1">
      <alignment horizontal="center" vertical="center" wrapText="1"/>
    </xf>
    <xf numFmtId="165" fontId="16" fillId="10" borderId="2" xfId="0" applyNumberFormat="1" applyFont="1" applyFill="1" applyBorder="1" applyAlignment="1">
      <alignment horizontal="right" vertical="center" wrapText="1"/>
    </xf>
    <xf numFmtId="3" fontId="18" fillId="10" borderId="4" xfId="0" applyNumberFormat="1" applyFont="1" applyFill="1" applyBorder="1" applyAlignment="1">
      <alignment vertical="center" wrapText="1"/>
    </xf>
    <xf numFmtId="9" fontId="6" fillId="10" borderId="2" xfId="0" applyNumberFormat="1" applyFont="1" applyFill="1" applyBorder="1" applyAlignment="1">
      <alignment horizontal="center" vertical="center"/>
    </xf>
    <xf numFmtId="164" fontId="4" fillId="10" borderId="3" xfId="0" applyNumberFormat="1" applyFont="1" applyFill="1" applyBorder="1" applyAlignment="1">
      <alignment horizontal="center" vertical="center" wrapText="1"/>
    </xf>
    <xf numFmtId="168" fontId="2" fillId="10" borderId="16" xfId="0" applyNumberFormat="1" applyFont="1" applyFill="1" applyBorder="1" applyAlignment="1">
      <alignment horizontal="center" vertical="center"/>
    </xf>
    <xf numFmtId="3" fontId="2" fillId="10" borderId="18" xfId="0" applyNumberFormat="1" applyFont="1" applyFill="1" applyBorder="1" applyAlignment="1">
      <alignment horizontal="center" vertical="center"/>
    </xf>
    <xf numFmtId="167" fontId="4" fillId="10" borderId="14" xfId="0" applyNumberFormat="1" applyFont="1" applyFill="1" applyBorder="1" applyAlignment="1">
      <alignment vertical="center" wrapText="1"/>
    </xf>
    <xf numFmtId="169" fontId="7" fillId="10" borderId="4" xfId="0" applyNumberFormat="1" applyFont="1" applyFill="1" applyBorder="1" applyAlignment="1">
      <alignment horizontal="center" vertical="center"/>
    </xf>
    <xf numFmtId="0" fontId="7" fillId="11" borderId="18" xfId="0" applyFont="1" applyFill="1" applyBorder="1" applyAlignment="1">
      <alignment horizontal="center" vertical="center"/>
    </xf>
    <xf numFmtId="0" fontId="3" fillId="11" borderId="1" xfId="0" applyFont="1" applyFill="1" applyBorder="1" applyAlignment="1">
      <alignment horizontal="center" vertical="center" wrapText="1"/>
    </xf>
    <xf numFmtId="0" fontId="1" fillId="11" borderId="12" xfId="0" applyFont="1" applyFill="1" applyBorder="1" applyAlignment="1">
      <alignment horizontal="center" vertical="center" wrapText="1"/>
    </xf>
    <xf numFmtId="0" fontId="6" fillId="11" borderId="13" xfId="0" applyFont="1" applyFill="1" applyBorder="1" applyAlignment="1">
      <alignment horizontal="center" vertical="center" wrapText="1"/>
    </xf>
    <xf numFmtId="165" fontId="16" fillId="11" borderId="2" xfId="0" applyNumberFormat="1" applyFont="1" applyFill="1" applyBorder="1" applyAlignment="1">
      <alignment horizontal="right" vertical="center" wrapText="1"/>
    </xf>
    <xf numFmtId="3" fontId="18" fillId="11" borderId="4" xfId="0" applyNumberFormat="1" applyFont="1" applyFill="1" applyBorder="1" applyAlignment="1">
      <alignment vertical="center" wrapText="1"/>
    </xf>
    <xf numFmtId="9" fontId="6" fillId="11" borderId="2" xfId="0" applyNumberFormat="1" applyFont="1" applyFill="1" applyBorder="1" applyAlignment="1">
      <alignment horizontal="center" vertical="center"/>
    </xf>
    <xf numFmtId="164" fontId="4" fillId="11" borderId="3" xfId="0" applyNumberFormat="1" applyFont="1" applyFill="1" applyBorder="1" applyAlignment="1">
      <alignment horizontal="center" vertical="center" wrapText="1"/>
    </xf>
    <xf numFmtId="168" fontId="2" fillId="11" borderId="16" xfId="0" applyNumberFormat="1" applyFont="1" applyFill="1" applyBorder="1" applyAlignment="1">
      <alignment horizontal="center" vertical="center"/>
    </xf>
    <xf numFmtId="3" fontId="2" fillId="11" borderId="18" xfId="0" applyNumberFormat="1" applyFont="1" applyFill="1" applyBorder="1" applyAlignment="1">
      <alignment horizontal="center" vertical="center"/>
    </xf>
    <xf numFmtId="167" fontId="4" fillId="11" borderId="14" xfId="0" applyNumberFormat="1" applyFont="1" applyFill="1" applyBorder="1" applyAlignment="1">
      <alignment vertical="center" wrapText="1"/>
    </xf>
    <xf numFmtId="169" fontId="7" fillId="11" borderId="4" xfId="0" applyNumberFormat="1" applyFont="1" applyFill="1" applyBorder="1" applyAlignment="1">
      <alignment horizontal="center" vertical="center"/>
    </xf>
    <xf numFmtId="0" fontId="7" fillId="12" borderId="18" xfId="0" applyFont="1" applyFill="1" applyBorder="1" applyAlignment="1">
      <alignment horizontal="center" vertical="center"/>
    </xf>
    <xf numFmtId="0" fontId="15" fillId="12" borderId="1" xfId="0" applyFont="1" applyFill="1" applyBorder="1" applyAlignment="1">
      <alignment horizontal="center" vertical="center" wrapText="1"/>
    </xf>
    <xf numFmtId="0" fontId="1" fillId="12" borderId="12" xfId="0" applyFont="1" applyFill="1" applyBorder="1" applyAlignment="1">
      <alignment horizontal="center" vertical="center" wrapText="1"/>
    </xf>
    <xf numFmtId="0" fontId="6" fillId="12" borderId="13" xfId="0" applyFont="1" applyFill="1" applyBorder="1" applyAlignment="1">
      <alignment horizontal="center" vertical="center" wrapText="1"/>
    </xf>
    <xf numFmtId="3" fontId="18" fillId="12" borderId="4" xfId="0" applyNumberFormat="1" applyFont="1" applyFill="1" applyBorder="1" applyAlignment="1">
      <alignment vertical="center" wrapText="1"/>
    </xf>
    <xf numFmtId="9" fontId="6" fillId="12" borderId="2" xfId="0" applyNumberFormat="1" applyFont="1" applyFill="1" applyBorder="1" applyAlignment="1">
      <alignment horizontal="center" vertical="center"/>
    </xf>
    <xf numFmtId="0" fontId="4" fillId="12" borderId="3" xfId="0" applyFont="1" applyFill="1" applyBorder="1" applyAlignment="1">
      <alignment horizontal="center" vertical="center" wrapText="1"/>
    </xf>
    <xf numFmtId="168" fontId="2" fillId="12" borderId="16" xfId="0" applyNumberFormat="1" applyFont="1" applyFill="1" applyBorder="1" applyAlignment="1">
      <alignment horizontal="center" vertical="center"/>
    </xf>
    <xf numFmtId="3" fontId="2" fillId="12" borderId="18" xfId="0" applyNumberFormat="1" applyFont="1" applyFill="1" applyBorder="1" applyAlignment="1">
      <alignment horizontal="center" vertical="center"/>
    </xf>
    <xf numFmtId="167" fontId="4" fillId="12" borderId="14" xfId="0" applyNumberFormat="1" applyFont="1" applyFill="1" applyBorder="1" applyAlignment="1">
      <alignment vertical="center" wrapText="1"/>
    </xf>
    <xf numFmtId="169" fontId="7" fillId="12" borderId="4" xfId="0" applyNumberFormat="1" applyFont="1" applyFill="1" applyBorder="1" applyAlignment="1">
      <alignment horizontal="center" vertical="center"/>
    </xf>
    <xf numFmtId="0" fontId="7" fillId="13" borderId="35" xfId="0" applyFont="1" applyFill="1" applyBorder="1" applyAlignment="1">
      <alignment horizontal="center" vertical="center"/>
    </xf>
    <xf numFmtId="0" fontId="18" fillId="13" borderId="1" xfId="0" applyFont="1" applyFill="1" applyBorder="1" applyAlignment="1">
      <alignment horizontal="center" vertical="center" wrapText="1"/>
    </xf>
    <xf numFmtId="0" fontId="1" fillId="13" borderId="12" xfId="0" applyFont="1" applyFill="1" applyBorder="1" applyAlignment="1">
      <alignment horizontal="center" vertical="center" wrapText="1"/>
    </xf>
    <xf numFmtId="0" fontId="6" fillId="13" borderId="13" xfId="0" applyFont="1" applyFill="1" applyBorder="1" applyAlignment="1">
      <alignment horizontal="center" vertical="center" wrapText="1"/>
    </xf>
    <xf numFmtId="3" fontId="18" fillId="13" borderId="4" xfId="0" applyNumberFormat="1" applyFont="1" applyFill="1" applyBorder="1" applyAlignment="1">
      <alignment vertical="center" wrapText="1"/>
    </xf>
    <xf numFmtId="9" fontId="6" fillId="13" borderId="2" xfId="0" applyNumberFormat="1" applyFont="1" applyFill="1" applyBorder="1" applyAlignment="1">
      <alignment horizontal="center" vertical="center"/>
    </xf>
    <xf numFmtId="0" fontId="4" fillId="13" borderId="3" xfId="0" applyFont="1" applyFill="1" applyBorder="1" applyAlignment="1">
      <alignment horizontal="center" vertical="center" wrapText="1"/>
    </xf>
    <xf numFmtId="168" fontId="2" fillId="13" borderId="16" xfId="0" applyNumberFormat="1" applyFont="1" applyFill="1" applyBorder="1" applyAlignment="1">
      <alignment horizontal="center" vertical="center"/>
    </xf>
    <xf numFmtId="3" fontId="2" fillId="13" borderId="18" xfId="0" applyNumberFormat="1" applyFont="1" applyFill="1" applyBorder="1" applyAlignment="1">
      <alignment horizontal="center" vertical="center"/>
    </xf>
    <xf numFmtId="167" fontId="4" fillId="13" borderId="14" xfId="0" applyNumberFormat="1" applyFont="1" applyFill="1" applyBorder="1" applyAlignment="1">
      <alignment vertical="center" wrapText="1"/>
    </xf>
    <xf numFmtId="169" fontId="7" fillId="13" borderId="4" xfId="0" applyNumberFormat="1" applyFont="1" applyFill="1" applyBorder="1" applyAlignment="1">
      <alignment horizontal="center" vertical="center"/>
    </xf>
    <xf numFmtId="0" fontId="7" fillId="14" borderId="18" xfId="0" applyFont="1" applyFill="1" applyBorder="1" applyAlignment="1">
      <alignment horizontal="center" vertical="center"/>
    </xf>
    <xf numFmtId="0" fontId="15" fillId="14" borderId="1" xfId="0" applyFont="1" applyFill="1" applyBorder="1" applyAlignment="1">
      <alignment horizontal="center" vertical="center" wrapText="1"/>
    </xf>
    <xf numFmtId="0" fontId="1" fillId="14" borderId="12" xfId="0" applyFont="1" applyFill="1" applyBorder="1" applyAlignment="1">
      <alignment horizontal="center" vertical="center" wrapText="1"/>
    </xf>
    <xf numFmtId="0" fontId="6" fillId="14" borderId="13" xfId="0" applyFont="1" applyFill="1" applyBorder="1" applyAlignment="1">
      <alignment horizontal="center" vertical="center" wrapText="1"/>
    </xf>
    <xf numFmtId="3" fontId="18" fillId="14" borderId="4" xfId="0" applyNumberFormat="1" applyFont="1" applyFill="1" applyBorder="1" applyAlignment="1">
      <alignment vertical="center" wrapText="1"/>
    </xf>
    <xf numFmtId="9" fontId="6" fillId="14" borderId="2" xfId="0" applyNumberFormat="1" applyFont="1" applyFill="1" applyBorder="1" applyAlignment="1">
      <alignment horizontal="center" vertical="center"/>
    </xf>
    <xf numFmtId="0" fontId="4" fillId="14" borderId="3" xfId="0" applyFont="1" applyFill="1" applyBorder="1" applyAlignment="1">
      <alignment horizontal="center" vertical="center" wrapText="1"/>
    </xf>
    <xf numFmtId="168" fontId="2" fillId="14" borderId="16" xfId="0" applyNumberFormat="1" applyFont="1" applyFill="1" applyBorder="1" applyAlignment="1">
      <alignment horizontal="center" vertical="center"/>
    </xf>
    <xf numFmtId="3" fontId="2" fillId="14" borderId="18" xfId="0" applyNumberFormat="1" applyFont="1" applyFill="1" applyBorder="1" applyAlignment="1">
      <alignment horizontal="center" vertical="center"/>
    </xf>
    <xf numFmtId="167" fontId="4" fillId="14" borderId="14" xfId="0" applyNumberFormat="1" applyFont="1" applyFill="1" applyBorder="1" applyAlignment="1">
      <alignment vertical="center" wrapText="1"/>
    </xf>
    <xf numFmtId="169" fontId="7" fillId="14" borderId="4" xfId="0" applyNumberFormat="1" applyFont="1" applyFill="1" applyBorder="1" applyAlignment="1">
      <alignment horizontal="center" vertical="center"/>
    </xf>
    <xf numFmtId="0" fontId="1" fillId="15" borderId="12" xfId="0" applyFont="1" applyFill="1" applyBorder="1" applyAlignment="1">
      <alignment horizontal="center" vertical="center" wrapText="1"/>
    </xf>
    <xf numFmtId="0" fontId="6" fillId="15" borderId="13" xfId="0" applyFont="1" applyFill="1" applyBorder="1" applyAlignment="1">
      <alignment horizontal="center" vertical="center" wrapText="1"/>
    </xf>
    <xf numFmtId="3" fontId="18" fillId="15" borderId="4" xfId="0" applyNumberFormat="1" applyFont="1" applyFill="1" applyBorder="1" applyAlignment="1">
      <alignment vertical="center" wrapText="1"/>
    </xf>
    <xf numFmtId="9" fontId="6" fillId="15" borderId="2" xfId="0" applyNumberFormat="1" applyFont="1" applyFill="1" applyBorder="1" applyAlignment="1">
      <alignment horizontal="center" vertical="center"/>
    </xf>
    <xf numFmtId="0" fontId="4" fillId="15" borderId="3" xfId="0" applyFont="1" applyFill="1" applyBorder="1" applyAlignment="1">
      <alignment horizontal="center" vertical="center" wrapText="1"/>
    </xf>
    <xf numFmtId="168" fontId="2" fillId="15" borderId="16" xfId="0" applyNumberFormat="1" applyFont="1" applyFill="1" applyBorder="1" applyAlignment="1">
      <alignment horizontal="center" vertical="center"/>
    </xf>
    <xf numFmtId="3" fontId="2" fillId="15" borderId="18" xfId="0" applyNumberFormat="1" applyFont="1" applyFill="1" applyBorder="1" applyAlignment="1">
      <alignment horizontal="center" vertical="center"/>
    </xf>
    <xf numFmtId="167" fontId="4" fillId="15" borderId="14" xfId="0" applyNumberFormat="1" applyFont="1" applyFill="1" applyBorder="1" applyAlignment="1">
      <alignment vertical="center" wrapText="1"/>
    </xf>
    <xf numFmtId="169" fontId="7" fillId="15" borderId="4" xfId="0" applyNumberFormat="1" applyFont="1" applyFill="1" applyBorder="1" applyAlignment="1">
      <alignment horizontal="center" vertical="center"/>
    </xf>
    <xf numFmtId="0" fontId="7" fillId="16" borderId="35" xfId="0" applyFont="1" applyFill="1" applyBorder="1" applyAlignment="1">
      <alignment horizontal="center" vertical="center"/>
    </xf>
    <xf numFmtId="0" fontId="15" fillId="16" borderId="1" xfId="0" applyFont="1" applyFill="1" applyBorder="1" applyAlignment="1">
      <alignment horizontal="center" vertical="center" wrapText="1"/>
    </xf>
    <xf numFmtId="0" fontId="1" fillId="16" borderId="12" xfId="0" applyFont="1" applyFill="1" applyBorder="1" applyAlignment="1">
      <alignment horizontal="center" vertical="center" wrapText="1"/>
    </xf>
    <xf numFmtId="0" fontId="6" fillId="16" borderId="13" xfId="0" applyFont="1" applyFill="1" applyBorder="1" applyAlignment="1">
      <alignment horizontal="center" vertical="center" wrapText="1"/>
    </xf>
    <xf numFmtId="3" fontId="18" fillId="16" borderId="4" xfId="0" applyNumberFormat="1" applyFont="1" applyFill="1" applyBorder="1" applyAlignment="1">
      <alignment vertical="center" wrapText="1"/>
    </xf>
    <xf numFmtId="9" fontId="6" fillId="16" borderId="2" xfId="0" applyNumberFormat="1" applyFont="1" applyFill="1" applyBorder="1" applyAlignment="1">
      <alignment horizontal="center" vertical="center"/>
    </xf>
    <xf numFmtId="0" fontId="4" fillId="16" borderId="3" xfId="0" applyFont="1" applyFill="1" applyBorder="1" applyAlignment="1">
      <alignment horizontal="center" vertical="center" wrapText="1"/>
    </xf>
    <xf numFmtId="168" fontId="2" fillId="16" borderId="16" xfId="0" applyNumberFormat="1" applyFont="1" applyFill="1" applyBorder="1" applyAlignment="1">
      <alignment horizontal="center" vertical="center"/>
    </xf>
    <xf numFmtId="3" fontId="2" fillId="16" borderId="18" xfId="0" applyNumberFormat="1" applyFont="1" applyFill="1" applyBorder="1" applyAlignment="1">
      <alignment horizontal="center" vertical="center"/>
    </xf>
    <xf numFmtId="167" fontId="4" fillId="16" borderId="14" xfId="0" applyNumberFormat="1" applyFont="1" applyFill="1" applyBorder="1" applyAlignment="1">
      <alignment vertical="center" wrapText="1"/>
    </xf>
    <xf numFmtId="169" fontId="7" fillId="16" borderId="4" xfId="0" applyNumberFormat="1" applyFont="1" applyFill="1" applyBorder="1" applyAlignment="1">
      <alignment horizontal="center" vertical="center"/>
    </xf>
    <xf numFmtId="0" fontId="7" fillId="17" borderId="18" xfId="0" applyFont="1" applyFill="1" applyBorder="1" applyAlignment="1">
      <alignment horizontal="center" vertical="center"/>
    </xf>
    <xf numFmtId="0" fontId="3" fillId="17" borderId="1" xfId="0" applyFont="1" applyFill="1" applyBorder="1" applyAlignment="1">
      <alignment horizontal="center" vertical="center" wrapText="1"/>
    </xf>
    <xf numFmtId="0" fontId="1" fillId="17" borderId="12" xfId="0" applyFont="1" applyFill="1" applyBorder="1" applyAlignment="1">
      <alignment horizontal="center" vertical="center" wrapText="1"/>
    </xf>
    <xf numFmtId="0" fontId="6" fillId="17" borderId="13" xfId="0" applyFont="1" applyFill="1" applyBorder="1" applyAlignment="1">
      <alignment horizontal="center" vertical="center" wrapText="1"/>
    </xf>
    <xf numFmtId="3" fontId="18" fillId="17" borderId="4" xfId="0" applyNumberFormat="1" applyFont="1" applyFill="1" applyBorder="1" applyAlignment="1">
      <alignment vertical="center" wrapText="1"/>
    </xf>
    <xf numFmtId="9" fontId="6" fillId="17" borderId="2" xfId="0" applyNumberFormat="1" applyFont="1" applyFill="1" applyBorder="1" applyAlignment="1">
      <alignment horizontal="center" vertical="center"/>
    </xf>
    <xf numFmtId="0" fontId="4" fillId="17" borderId="3" xfId="0" applyFont="1" applyFill="1" applyBorder="1" applyAlignment="1">
      <alignment horizontal="center" vertical="center" wrapText="1"/>
    </xf>
    <xf numFmtId="168" fontId="2" fillId="17" borderId="16" xfId="0" applyNumberFormat="1" applyFont="1" applyFill="1" applyBorder="1" applyAlignment="1">
      <alignment horizontal="center" vertical="center"/>
    </xf>
    <xf numFmtId="3" fontId="2" fillId="17" borderId="18" xfId="0" applyNumberFormat="1" applyFont="1" applyFill="1" applyBorder="1" applyAlignment="1">
      <alignment horizontal="center" vertical="center"/>
    </xf>
    <xf numFmtId="167" fontId="4" fillId="17" borderId="14" xfId="0" applyNumberFormat="1" applyFont="1" applyFill="1" applyBorder="1" applyAlignment="1">
      <alignment vertical="center" wrapText="1"/>
    </xf>
    <xf numFmtId="169" fontId="7" fillId="17" borderId="4" xfId="0" applyNumberFormat="1" applyFont="1" applyFill="1" applyBorder="1" applyAlignment="1">
      <alignment horizontal="center" vertical="center"/>
    </xf>
    <xf numFmtId="0" fontId="7" fillId="18" borderId="35" xfId="0" applyFont="1" applyFill="1" applyBorder="1" applyAlignment="1">
      <alignment horizontal="center" vertical="center"/>
    </xf>
    <xf numFmtId="0" fontId="18" fillId="18" borderId="1" xfId="0" applyFont="1" applyFill="1" applyBorder="1" applyAlignment="1">
      <alignment horizontal="center" vertical="center" wrapText="1"/>
    </xf>
    <xf numFmtId="0" fontId="1" fillId="18" borderId="12" xfId="0" applyFont="1" applyFill="1" applyBorder="1" applyAlignment="1">
      <alignment horizontal="center" vertical="center" wrapText="1"/>
    </xf>
    <xf numFmtId="0" fontId="6" fillId="18" borderId="13" xfId="0" applyFont="1" applyFill="1" applyBorder="1" applyAlignment="1">
      <alignment horizontal="center" vertical="center" wrapText="1"/>
    </xf>
    <xf numFmtId="3" fontId="18" fillId="18" borderId="4" xfId="0" applyNumberFormat="1" applyFont="1" applyFill="1" applyBorder="1" applyAlignment="1">
      <alignment vertical="center" wrapText="1"/>
    </xf>
    <xf numFmtId="9" fontId="6" fillId="18" borderId="2" xfId="0" applyNumberFormat="1" applyFont="1" applyFill="1" applyBorder="1" applyAlignment="1">
      <alignment horizontal="center" vertical="center"/>
    </xf>
    <xf numFmtId="0" fontId="4" fillId="18" borderId="3" xfId="0" applyFont="1" applyFill="1" applyBorder="1" applyAlignment="1">
      <alignment horizontal="center" vertical="center" wrapText="1"/>
    </xf>
    <xf numFmtId="168" fontId="2" fillId="18" borderId="16" xfId="0" applyNumberFormat="1" applyFont="1" applyFill="1" applyBorder="1" applyAlignment="1">
      <alignment horizontal="center" vertical="center"/>
    </xf>
    <xf numFmtId="3" fontId="2" fillId="18" borderId="18" xfId="0" applyNumberFormat="1" applyFont="1" applyFill="1" applyBorder="1" applyAlignment="1">
      <alignment horizontal="center" vertical="center"/>
    </xf>
    <xf numFmtId="167" fontId="4" fillId="18" borderId="14" xfId="0" applyNumberFormat="1" applyFont="1" applyFill="1" applyBorder="1" applyAlignment="1">
      <alignment vertical="center" wrapText="1"/>
    </xf>
    <xf numFmtId="169" fontId="7" fillId="18" borderId="4" xfId="0" applyNumberFormat="1" applyFont="1" applyFill="1" applyBorder="1" applyAlignment="1">
      <alignment horizontal="center" vertical="center"/>
    </xf>
    <xf numFmtId="0" fontId="7" fillId="19" borderId="18" xfId="0" applyFont="1" applyFill="1" applyBorder="1" applyAlignment="1">
      <alignment horizontal="center" vertical="center"/>
    </xf>
    <xf numFmtId="0" fontId="15" fillId="19" borderId="1" xfId="0" applyFont="1" applyFill="1" applyBorder="1" applyAlignment="1">
      <alignment horizontal="center" vertical="center" wrapText="1"/>
    </xf>
    <xf numFmtId="0" fontId="1" fillId="19" borderId="12" xfId="0" applyFont="1" applyFill="1" applyBorder="1" applyAlignment="1">
      <alignment horizontal="center" vertical="center" wrapText="1"/>
    </xf>
    <xf numFmtId="0" fontId="6" fillId="19" borderId="13" xfId="0" applyFont="1" applyFill="1" applyBorder="1" applyAlignment="1">
      <alignment horizontal="center" vertical="center" wrapText="1"/>
    </xf>
    <xf numFmtId="3" fontId="18" fillId="19" borderId="4" xfId="0" applyNumberFormat="1" applyFont="1" applyFill="1" applyBorder="1" applyAlignment="1">
      <alignment vertical="center" wrapText="1"/>
    </xf>
    <xf numFmtId="9" fontId="6" fillId="19" borderId="2" xfId="0" applyNumberFormat="1" applyFont="1" applyFill="1" applyBorder="1" applyAlignment="1">
      <alignment horizontal="center" vertical="center"/>
    </xf>
    <xf numFmtId="0" fontId="4" fillId="19" borderId="3" xfId="0" applyFont="1" applyFill="1" applyBorder="1" applyAlignment="1">
      <alignment horizontal="center" vertical="center" wrapText="1"/>
    </xf>
    <xf numFmtId="168" fontId="2" fillId="19" borderId="16" xfId="0" applyNumberFormat="1" applyFont="1" applyFill="1" applyBorder="1" applyAlignment="1">
      <alignment horizontal="center" vertical="center"/>
    </xf>
    <xf numFmtId="3" fontId="2" fillId="19" borderId="18" xfId="0" applyNumberFormat="1" applyFont="1" applyFill="1" applyBorder="1" applyAlignment="1">
      <alignment horizontal="center" vertical="center"/>
    </xf>
    <xf numFmtId="167" fontId="4" fillId="19" borderId="14" xfId="0" applyNumberFormat="1" applyFont="1" applyFill="1" applyBorder="1" applyAlignment="1">
      <alignment vertical="center" wrapText="1"/>
    </xf>
    <xf numFmtId="169" fontId="7" fillId="19" borderId="4" xfId="0" applyNumberFormat="1" applyFont="1" applyFill="1" applyBorder="1" applyAlignment="1">
      <alignment horizontal="center" vertical="center"/>
    </xf>
    <xf numFmtId="0" fontId="7" fillId="20" borderId="35" xfId="0" applyFont="1" applyFill="1" applyBorder="1" applyAlignment="1">
      <alignment horizontal="center" vertical="center"/>
    </xf>
    <xf numFmtId="0" fontId="18" fillId="20" borderId="1" xfId="0" applyFont="1" applyFill="1" applyBorder="1" applyAlignment="1">
      <alignment horizontal="center" vertical="center" wrapText="1"/>
    </xf>
    <xf numFmtId="0" fontId="1" fillId="20" borderId="12" xfId="0" applyFont="1" applyFill="1" applyBorder="1" applyAlignment="1">
      <alignment horizontal="center" vertical="center" wrapText="1"/>
    </xf>
    <xf numFmtId="0" fontId="6" fillId="20" borderId="13" xfId="0" applyFont="1" applyFill="1" applyBorder="1" applyAlignment="1">
      <alignment horizontal="center" vertical="center" wrapText="1"/>
    </xf>
    <xf numFmtId="3" fontId="18" fillId="20" borderId="4" xfId="0" applyNumberFormat="1" applyFont="1" applyFill="1" applyBorder="1" applyAlignment="1">
      <alignment vertical="center" wrapText="1"/>
    </xf>
    <xf numFmtId="9" fontId="6" fillId="20" borderId="2" xfId="0" applyNumberFormat="1" applyFont="1" applyFill="1" applyBorder="1" applyAlignment="1">
      <alignment horizontal="center" vertical="center"/>
    </xf>
    <xf numFmtId="0" fontId="4" fillId="20" borderId="3" xfId="0" applyFont="1" applyFill="1" applyBorder="1" applyAlignment="1">
      <alignment horizontal="center" vertical="center" wrapText="1"/>
    </xf>
    <xf numFmtId="168" fontId="2" fillId="20" borderId="16" xfId="0" applyNumberFormat="1" applyFont="1" applyFill="1" applyBorder="1" applyAlignment="1">
      <alignment horizontal="center" vertical="center"/>
    </xf>
    <xf numFmtId="3" fontId="2" fillId="20" borderId="18" xfId="0" applyNumberFormat="1" applyFont="1" applyFill="1" applyBorder="1" applyAlignment="1">
      <alignment horizontal="center" vertical="center"/>
    </xf>
    <xf numFmtId="167" fontId="4" fillId="20" borderId="14" xfId="0" applyNumberFormat="1" applyFont="1" applyFill="1" applyBorder="1" applyAlignment="1">
      <alignment vertical="center" wrapText="1"/>
    </xf>
    <xf numFmtId="169" fontId="7" fillId="20" borderId="4" xfId="0" applyNumberFormat="1" applyFont="1" applyFill="1" applyBorder="1" applyAlignment="1">
      <alignment horizontal="center" vertical="center"/>
    </xf>
    <xf numFmtId="0" fontId="7" fillId="21" borderId="35" xfId="0" applyFont="1" applyFill="1" applyBorder="1" applyAlignment="1">
      <alignment horizontal="center" vertical="center"/>
    </xf>
    <xf numFmtId="0" fontId="15" fillId="21" borderId="1" xfId="0" applyFont="1" applyFill="1" applyBorder="1" applyAlignment="1">
      <alignment horizontal="center" vertical="center" wrapText="1"/>
    </xf>
    <xf numFmtId="0" fontId="1" fillId="21" borderId="12" xfId="0" applyFont="1" applyFill="1" applyBorder="1" applyAlignment="1">
      <alignment horizontal="center" vertical="center" wrapText="1"/>
    </xf>
    <xf numFmtId="0" fontId="6" fillId="21" borderId="13" xfId="0" applyFont="1" applyFill="1" applyBorder="1" applyAlignment="1">
      <alignment horizontal="center" vertical="center" wrapText="1"/>
    </xf>
    <xf numFmtId="3" fontId="18" fillId="21" borderId="4" xfId="0" applyNumberFormat="1" applyFont="1" applyFill="1" applyBorder="1" applyAlignment="1">
      <alignment vertical="center" wrapText="1"/>
    </xf>
    <xf numFmtId="9" fontId="6" fillId="21" borderId="2" xfId="0" applyNumberFormat="1" applyFont="1" applyFill="1" applyBorder="1" applyAlignment="1">
      <alignment horizontal="center" vertical="center"/>
    </xf>
    <xf numFmtId="0" fontId="4" fillId="21" borderId="3" xfId="0" applyFont="1" applyFill="1" applyBorder="1" applyAlignment="1">
      <alignment horizontal="center" vertical="center" wrapText="1"/>
    </xf>
    <xf numFmtId="168" fontId="2" fillId="21" borderId="16" xfId="0" applyNumberFormat="1" applyFont="1" applyFill="1" applyBorder="1" applyAlignment="1">
      <alignment horizontal="center" vertical="center"/>
    </xf>
    <xf numFmtId="3" fontId="2" fillId="21" borderId="18" xfId="0" applyNumberFormat="1" applyFont="1" applyFill="1" applyBorder="1" applyAlignment="1">
      <alignment horizontal="center" vertical="center"/>
    </xf>
    <xf numFmtId="167" fontId="4" fillId="21" borderId="14" xfId="0" applyNumberFormat="1" applyFont="1" applyFill="1" applyBorder="1" applyAlignment="1">
      <alignment vertical="center" wrapText="1"/>
    </xf>
    <xf numFmtId="169" fontId="7" fillId="21" borderId="4" xfId="0" applyNumberFormat="1" applyFont="1" applyFill="1" applyBorder="1" applyAlignment="1">
      <alignment horizontal="center" vertical="center"/>
    </xf>
    <xf numFmtId="0" fontId="7" fillId="22" borderId="18" xfId="0" applyFont="1" applyFill="1" applyBorder="1" applyAlignment="1">
      <alignment horizontal="center" vertical="center"/>
    </xf>
    <xf numFmtId="0" fontId="15" fillId="22" borderId="1" xfId="0" applyFont="1" applyFill="1" applyBorder="1" applyAlignment="1">
      <alignment horizontal="center" vertical="center" wrapText="1"/>
    </xf>
    <xf numFmtId="0" fontId="1" fillId="22" borderId="12" xfId="0" applyFont="1" applyFill="1" applyBorder="1" applyAlignment="1">
      <alignment horizontal="center" vertical="center" wrapText="1"/>
    </xf>
    <xf numFmtId="0" fontId="6" fillId="22" borderId="13" xfId="0" applyFont="1" applyFill="1" applyBorder="1" applyAlignment="1">
      <alignment horizontal="center" vertical="center" wrapText="1"/>
    </xf>
    <xf numFmtId="3" fontId="18" fillId="22" borderId="4" xfId="0" applyNumberFormat="1" applyFont="1" applyFill="1" applyBorder="1" applyAlignment="1">
      <alignment vertical="center" wrapText="1"/>
    </xf>
    <xf numFmtId="9" fontId="6" fillId="22" borderId="2" xfId="0" applyNumberFormat="1" applyFont="1" applyFill="1" applyBorder="1" applyAlignment="1">
      <alignment horizontal="center" vertical="center"/>
    </xf>
    <xf numFmtId="0" fontId="4" fillId="22" borderId="3" xfId="0" applyFont="1" applyFill="1" applyBorder="1" applyAlignment="1">
      <alignment horizontal="center" vertical="center" wrapText="1"/>
    </xf>
    <xf numFmtId="168" fontId="2" fillId="22" borderId="16" xfId="0" applyNumberFormat="1" applyFont="1" applyFill="1" applyBorder="1" applyAlignment="1">
      <alignment horizontal="center" vertical="center"/>
    </xf>
    <xf numFmtId="3" fontId="2" fillId="22" borderId="18" xfId="0" applyNumberFormat="1" applyFont="1" applyFill="1" applyBorder="1" applyAlignment="1">
      <alignment horizontal="center" vertical="center"/>
    </xf>
    <xf numFmtId="167" fontId="4" fillId="22" borderId="14" xfId="0" applyNumberFormat="1" applyFont="1" applyFill="1" applyBorder="1" applyAlignment="1">
      <alignment vertical="center" wrapText="1"/>
    </xf>
    <xf numFmtId="169" fontId="7" fillId="22" borderId="4" xfId="0" applyNumberFormat="1" applyFont="1" applyFill="1" applyBorder="1" applyAlignment="1">
      <alignment horizontal="center" vertical="center"/>
    </xf>
    <xf numFmtId="0" fontId="15" fillId="23" borderId="1" xfId="0" applyFont="1" applyFill="1" applyBorder="1" applyAlignment="1">
      <alignment horizontal="center" vertical="center" wrapText="1"/>
    </xf>
    <xf numFmtId="0" fontId="1" fillId="23" borderId="12" xfId="0" applyFont="1" applyFill="1" applyBorder="1" applyAlignment="1">
      <alignment horizontal="center" vertical="center" wrapText="1"/>
    </xf>
    <xf numFmtId="0" fontId="6" fillId="23" borderId="13" xfId="0" applyFont="1" applyFill="1" applyBorder="1" applyAlignment="1">
      <alignment horizontal="center" vertical="center" wrapText="1"/>
    </xf>
    <xf numFmtId="3" fontId="18" fillId="23" borderId="4" xfId="0" applyNumberFormat="1" applyFont="1" applyFill="1" applyBorder="1" applyAlignment="1">
      <alignment vertical="center" wrapText="1"/>
    </xf>
    <xf numFmtId="9" fontId="6" fillId="23" borderId="2" xfId="0" applyNumberFormat="1" applyFont="1" applyFill="1" applyBorder="1" applyAlignment="1">
      <alignment horizontal="center" vertical="center"/>
    </xf>
    <xf numFmtId="0" fontId="4" fillId="23" borderId="3" xfId="0" applyFont="1" applyFill="1" applyBorder="1" applyAlignment="1">
      <alignment horizontal="center" vertical="center" wrapText="1"/>
    </xf>
    <xf numFmtId="168" fontId="2" fillId="23" borderId="16" xfId="0" applyNumberFormat="1" applyFont="1" applyFill="1" applyBorder="1" applyAlignment="1">
      <alignment horizontal="center" vertical="center"/>
    </xf>
    <xf numFmtId="3" fontId="2" fillId="23" borderId="18" xfId="0" applyNumberFormat="1" applyFont="1" applyFill="1" applyBorder="1" applyAlignment="1">
      <alignment horizontal="center" vertical="center"/>
    </xf>
    <xf numFmtId="167" fontId="4" fillId="23" borderId="14" xfId="0" applyNumberFormat="1" applyFont="1" applyFill="1" applyBorder="1" applyAlignment="1">
      <alignment vertical="center" wrapText="1"/>
    </xf>
    <xf numFmtId="169" fontId="7" fillId="23" borderId="4" xfId="0" applyNumberFormat="1" applyFont="1" applyFill="1" applyBorder="1" applyAlignment="1">
      <alignment horizontal="center" vertical="center"/>
    </xf>
    <xf numFmtId="0" fontId="7" fillId="24" borderId="18" xfId="0" applyFont="1" applyFill="1" applyBorder="1" applyAlignment="1">
      <alignment horizontal="center" vertical="center"/>
    </xf>
    <xf numFmtId="0" fontId="1" fillId="24" borderId="12" xfId="0" applyFont="1" applyFill="1" applyBorder="1" applyAlignment="1">
      <alignment horizontal="center" vertical="center" wrapText="1"/>
    </xf>
    <xf numFmtId="0" fontId="6" fillId="24" borderId="13" xfId="0" applyFont="1" applyFill="1" applyBorder="1" applyAlignment="1">
      <alignment horizontal="center" vertical="center" wrapText="1"/>
    </xf>
    <xf numFmtId="3" fontId="18" fillId="24" borderId="4" xfId="0" applyNumberFormat="1" applyFont="1" applyFill="1" applyBorder="1" applyAlignment="1">
      <alignment vertical="center" wrapText="1"/>
    </xf>
    <xf numFmtId="9" fontId="6" fillId="24" borderId="2" xfId="0" applyNumberFormat="1" applyFont="1" applyFill="1" applyBorder="1" applyAlignment="1">
      <alignment horizontal="center" vertical="center"/>
    </xf>
    <xf numFmtId="168" fontId="2" fillId="24" borderId="16" xfId="0" applyNumberFormat="1" applyFont="1" applyFill="1" applyBorder="1" applyAlignment="1">
      <alignment horizontal="center" vertical="center"/>
    </xf>
    <xf numFmtId="3" fontId="2" fillId="24" borderId="18" xfId="0" applyNumberFormat="1" applyFont="1" applyFill="1" applyBorder="1" applyAlignment="1">
      <alignment horizontal="center" vertical="center"/>
    </xf>
    <xf numFmtId="167" fontId="4" fillId="24" borderId="14" xfId="0" applyNumberFormat="1" applyFont="1" applyFill="1" applyBorder="1" applyAlignment="1">
      <alignment vertical="center" wrapText="1"/>
    </xf>
    <xf numFmtId="169" fontId="7" fillId="24" borderId="4" xfId="0" applyNumberFormat="1" applyFont="1" applyFill="1" applyBorder="1" applyAlignment="1">
      <alignment horizontal="center" vertical="center"/>
    </xf>
    <xf numFmtId="0" fontId="7" fillId="25" borderId="18" xfId="0" applyFont="1" applyFill="1" applyBorder="1" applyAlignment="1">
      <alignment horizontal="center" vertical="center"/>
    </xf>
    <xf numFmtId="0" fontId="3" fillId="25" borderId="1" xfId="0" applyFont="1" applyFill="1" applyBorder="1" applyAlignment="1">
      <alignment horizontal="center" vertical="center" wrapText="1"/>
    </xf>
    <xf numFmtId="0" fontId="13" fillId="25" borderId="15" xfId="0" applyFont="1" applyFill="1" applyBorder="1" applyAlignment="1">
      <alignment horizontal="center" vertical="center" wrapText="1"/>
    </xf>
    <xf numFmtId="0" fontId="6" fillId="25" borderId="13" xfId="0" applyFont="1" applyFill="1" applyBorder="1" applyAlignment="1">
      <alignment horizontal="center" vertical="center" wrapText="1"/>
    </xf>
    <xf numFmtId="3" fontId="18" fillId="25" borderId="4" xfId="0" applyNumberFormat="1" applyFont="1" applyFill="1" applyBorder="1" applyAlignment="1">
      <alignment vertical="center" wrapText="1"/>
    </xf>
    <xf numFmtId="9" fontId="6" fillId="25" borderId="2" xfId="0" applyNumberFormat="1" applyFont="1" applyFill="1" applyBorder="1" applyAlignment="1">
      <alignment horizontal="center" vertical="center"/>
    </xf>
    <xf numFmtId="0" fontId="4" fillId="25" borderId="3" xfId="0" applyFont="1" applyFill="1" applyBorder="1" applyAlignment="1">
      <alignment horizontal="center" vertical="center" wrapText="1"/>
    </xf>
    <xf numFmtId="168" fontId="2" fillId="25" borderId="16" xfId="0" applyNumberFormat="1" applyFont="1" applyFill="1" applyBorder="1" applyAlignment="1">
      <alignment horizontal="center" vertical="center"/>
    </xf>
    <xf numFmtId="3" fontId="2" fillId="25" borderId="18" xfId="0" applyNumberFormat="1" applyFont="1" applyFill="1" applyBorder="1" applyAlignment="1">
      <alignment horizontal="center" vertical="center"/>
    </xf>
    <xf numFmtId="167" fontId="4" fillId="25" borderId="14" xfId="0" applyNumberFormat="1" applyFont="1" applyFill="1" applyBorder="1" applyAlignment="1">
      <alignment vertical="center" wrapText="1"/>
    </xf>
    <xf numFmtId="169" fontId="7" fillId="25" borderId="4" xfId="0" applyNumberFormat="1" applyFont="1" applyFill="1" applyBorder="1" applyAlignment="1">
      <alignment horizontal="center" vertical="center"/>
    </xf>
    <xf numFmtId="0" fontId="7" fillId="26" borderId="18" xfId="0" applyFont="1" applyFill="1" applyBorder="1" applyAlignment="1">
      <alignment horizontal="center" vertical="center"/>
    </xf>
    <xf numFmtId="0" fontId="3" fillId="26" borderId="3" xfId="0" applyFont="1" applyFill="1" applyBorder="1" applyAlignment="1">
      <alignment horizontal="center" vertical="center" wrapText="1"/>
    </xf>
    <xf numFmtId="0" fontId="1" fillId="26" borderId="12" xfId="0" applyFont="1" applyFill="1" applyBorder="1" applyAlignment="1">
      <alignment horizontal="center" vertical="center" wrapText="1"/>
    </xf>
    <xf numFmtId="0" fontId="6" fillId="26" borderId="13" xfId="0" applyFont="1" applyFill="1" applyBorder="1" applyAlignment="1">
      <alignment horizontal="center" vertical="center" wrapText="1"/>
    </xf>
    <xf numFmtId="0" fontId="18" fillId="26" borderId="4" xfId="0" applyFont="1" applyFill="1" applyBorder="1" applyAlignment="1">
      <alignment vertical="center" wrapText="1"/>
    </xf>
    <xf numFmtId="9" fontId="6" fillId="26" borderId="2" xfId="0" applyNumberFormat="1" applyFont="1" applyFill="1" applyBorder="1" applyAlignment="1">
      <alignment horizontal="center" vertical="center"/>
    </xf>
    <xf numFmtId="0" fontId="4" fillId="26" borderId="3" xfId="0" applyFont="1" applyFill="1" applyBorder="1" applyAlignment="1">
      <alignment horizontal="center" vertical="center" wrapText="1"/>
    </xf>
    <xf numFmtId="168" fontId="2" fillId="26" borderId="16" xfId="0" applyNumberFormat="1" applyFont="1" applyFill="1" applyBorder="1" applyAlignment="1">
      <alignment horizontal="center" vertical="center"/>
    </xf>
    <xf numFmtId="3" fontId="2" fillId="26" borderId="18" xfId="0" applyNumberFormat="1" applyFont="1" applyFill="1" applyBorder="1" applyAlignment="1">
      <alignment horizontal="center" vertical="center"/>
    </xf>
    <xf numFmtId="167" fontId="4" fillId="26" borderId="14" xfId="0" applyNumberFormat="1" applyFont="1" applyFill="1" applyBorder="1" applyAlignment="1">
      <alignment vertical="center" wrapText="1"/>
    </xf>
    <xf numFmtId="169" fontId="7" fillId="26" borderId="4" xfId="0" applyNumberFormat="1" applyFont="1" applyFill="1" applyBorder="1" applyAlignment="1">
      <alignment horizontal="center" vertical="center"/>
    </xf>
    <xf numFmtId="0" fontId="7" fillId="27" borderId="18" xfId="0" applyFont="1" applyFill="1" applyBorder="1" applyAlignment="1">
      <alignment horizontal="center" vertical="center"/>
    </xf>
    <xf numFmtId="0" fontId="3" fillId="27" borderId="1" xfId="0" applyFont="1" applyFill="1" applyBorder="1" applyAlignment="1">
      <alignment horizontal="center" vertical="center" wrapText="1"/>
    </xf>
    <xf numFmtId="0" fontId="1" fillId="27" borderId="12" xfId="0" applyFont="1" applyFill="1" applyBorder="1" applyAlignment="1">
      <alignment horizontal="center" vertical="center" wrapText="1"/>
    </xf>
    <xf numFmtId="0" fontId="6" fillId="27" borderId="13" xfId="0" applyFont="1" applyFill="1" applyBorder="1" applyAlignment="1">
      <alignment horizontal="center" vertical="center" wrapText="1"/>
    </xf>
    <xf numFmtId="3" fontId="18" fillId="27" borderId="4" xfId="0" applyNumberFormat="1" applyFont="1" applyFill="1" applyBorder="1" applyAlignment="1">
      <alignment vertical="center" wrapText="1"/>
    </xf>
    <xf numFmtId="9" fontId="6" fillId="27" borderId="2" xfId="0" applyNumberFormat="1" applyFont="1" applyFill="1" applyBorder="1" applyAlignment="1">
      <alignment horizontal="center" vertical="center"/>
    </xf>
    <xf numFmtId="0" fontId="4" fillId="27" borderId="3" xfId="0" applyFont="1" applyFill="1" applyBorder="1" applyAlignment="1">
      <alignment horizontal="center" vertical="center" wrapText="1"/>
    </xf>
    <xf numFmtId="168" fontId="2" fillId="27" borderId="16" xfId="0" applyNumberFormat="1" applyFont="1" applyFill="1" applyBorder="1" applyAlignment="1">
      <alignment horizontal="center" vertical="center"/>
    </xf>
    <xf numFmtId="3" fontId="2" fillId="27" borderId="18" xfId="0" applyNumberFormat="1" applyFont="1" applyFill="1" applyBorder="1" applyAlignment="1">
      <alignment horizontal="center" vertical="center"/>
    </xf>
    <xf numFmtId="167" fontId="4" fillId="27" borderId="14" xfId="0" applyNumberFormat="1" applyFont="1" applyFill="1" applyBorder="1" applyAlignment="1">
      <alignment vertical="center" wrapText="1"/>
    </xf>
    <xf numFmtId="169" fontId="7" fillId="27" borderId="11" xfId="0" applyNumberFormat="1" applyFont="1" applyFill="1" applyBorder="1" applyAlignment="1">
      <alignment horizontal="center" vertical="center"/>
    </xf>
    <xf numFmtId="0" fontId="7" fillId="28" borderId="18" xfId="0" applyFont="1" applyFill="1" applyBorder="1" applyAlignment="1">
      <alignment horizontal="center" vertical="center"/>
    </xf>
    <xf numFmtId="0" fontId="3" fillId="28" borderId="20" xfId="0" applyFont="1" applyFill="1" applyBorder="1" applyAlignment="1">
      <alignment horizontal="center" vertical="center" wrapText="1"/>
    </xf>
    <xf numFmtId="0" fontId="1" fillId="28" borderId="21" xfId="0" applyFont="1" applyFill="1" applyBorder="1" applyAlignment="1">
      <alignment horizontal="center" vertical="center" wrapText="1"/>
    </xf>
    <xf numFmtId="0" fontId="6" fillId="28" borderId="22" xfId="0" applyFont="1" applyFill="1" applyBorder="1" applyAlignment="1">
      <alignment horizontal="center" vertical="center" wrapText="1"/>
    </xf>
    <xf numFmtId="3" fontId="18" fillId="28" borderId="19" xfId="0" applyNumberFormat="1" applyFont="1" applyFill="1" applyBorder="1" applyAlignment="1">
      <alignment vertical="center" wrapText="1"/>
    </xf>
    <xf numFmtId="9" fontId="6" fillId="28" borderId="23" xfId="0" applyNumberFormat="1" applyFont="1" applyFill="1" applyBorder="1" applyAlignment="1">
      <alignment horizontal="center" vertical="center"/>
    </xf>
    <xf numFmtId="0" fontId="4" fillId="28" borderId="24" xfId="0" applyFont="1" applyFill="1" applyBorder="1" applyAlignment="1">
      <alignment horizontal="center" vertical="center" wrapText="1"/>
    </xf>
    <xf numFmtId="168" fontId="2" fillId="28" borderId="25" xfId="0" applyNumberFormat="1" applyFont="1" applyFill="1" applyBorder="1" applyAlignment="1">
      <alignment horizontal="center" vertical="center"/>
    </xf>
    <xf numFmtId="3" fontId="2" fillId="28" borderId="18" xfId="0" applyNumberFormat="1" applyFont="1" applyFill="1" applyBorder="1" applyAlignment="1">
      <alignment horizontal="center" vertical="center"/>
    </xf>
    <xf numFmtId="167" fontId="4" fillId="28" borderId="26" xfId="0" applyNumberFormat="1" applyFont="1" applyFill="1" applyBorder="1" applyAlignment="1">
      <alignment vertical="center" wrapText="1"/>
    </xf>
    <xf numFmtId="169" fontId="7" fillId="28" borderId="19" xfId="0" applyNumberFormat="1" applyFont="1" applyFill="1" applyBorder="1" applyAlignment="1">
      <alignment horizontal="center" vertical="center"/>
    </xf>
    <xf numFmtId="0" fontId="7" fillId="29" borderId="18" xfId="0" applyFont="1" applyFill="1" applyBorder="1" applyAlignment="1">
      <alignment horizontal="center" vertical="center"/>
    </xf>
    <xf numFmtId="0" fontId="3" fillId="29" borderId="1" xfId="0" applyFont="1" applyFill="1" applyBorder="1" applyAlignment="1">
      <alignment horizontal="center" vertical="center" wrapText="1"/>
    </xf>
    <xf numFmtId="0" fontId="1" fillId="29" borderId="12" xfId="0" applyFont="1" applyFill="1" applyBorder="1" applyAlignment="1">
      <alignment horizontal="center" vertical="center" wrapText="1"/>
    </xf>
    <xf numFmtId="0" fontId="6" fillId="29" borderId="13" xfId="0" applyFont="1" applyFill="1" applyBorder="1" applyAlignment="1">
      <alignment horizontal="center" vertical="center" wrapText="1"/>
    </xf>
    <xf numFmtId="3" fontId="18" fillId="29" borderId="4" xfId="0" applyNumberFormat="1" applyFont="1" applyFill="1" applyBorder="1" applyAlignment="1">
      <alignment vertical="center" wrapText="1"/>
    </xf>
    <xf numFmtId="9" fontId="6" fillId="29" borderId="2" xfId="0" applyNumberFormat="1" applyFont="1" applyFill="1" applyBorder="1" applyAlignment="1">
      <alignment horizontal="center" vertical="center"/>
    </xf>
    <xf numFmtId="3" fontId="4" fillId="29" borderId="3" xfId="0" applyNumberFormat="1" applyFont="1" applyFill="1" applyBorder="1" applyAlignment="1">
      <alignment horizontal="center" vertical="center" wrapText="1"/>
    </xf>
    <xf numFmtId="168" fontId="2" fillId="29" borderId="16" xfId="0" applyNumberFormat="1" applyFont="1" applyFill="1" applyBorder="1" applyAlignment="1">
      <alignment horizontal="center" vertical="center"/>
    </xf>
    <xf numFmtId="3" fontId="2" fillId="29" borderId="18" xfId="0" applyNumberFormat="1" applyFont="1" applyFill="1" applyBorder="1" applyAlignment="1">
      <alignment horizontal="center" vertical="center"/>
    </xf>
    <xf numFmtId="167" fontId="4" fillId="29" borderId="14" xfId="0" applyNumberFormat="1" applyFont="1" applyFill="1" applyBorder="1" applyAlignment="1">
      <alignment vertical="center" wrapText="1"/>
    </xf>
    <xf numFmtId="169" fontId="7" fillId="29" borderId="4" xfId="0" applyNumberFormat="1" applyFont="1" applyFill="1" applyBorder="1" applyAlignment="1">
      <alignment horizontal="center" vertical="center"/>
    </xf>
    <xf numFmtId="0" fontId="7" fillId="30" borderId="18" xfId="0" applyFont="1" applyFill="1" applyBorder="1" applyAlignment="1">
      <alignment horizontal="center" vertical="center"/>
    </xf>
    <xf numFmtId="0" fontId="3" fillId="30" borderId="1" xfId="0" applyFont="1" applyFill="1" applyBorder="1" applyAlignment="1">
      <alignment horizontal="center" vertical="center" wrapText="1"/>
    </xf>
    <xf numFmtId="0" fontId="1" fillId="30" borderId="12" xfId="0" applyFont="1" applyFill="1" applyBorder="1" applyAlignment="1">
      <alignment horizontal="center" vertical="center" wrapText="1"/>
    </xf>
    <xf numFmtId="0" fontId="6" fillId="30" borderId="13" xfId="0" applyFont="1" applyFill="1" applyBorder="1" applyAlignment="1">
      <alignment horizontal="center" vertical="center" wrapText="1"/>
    </xf>
    <xf numFmtId="3" fontId="18" fillId="30" borderId="4" xfId="0" applyNumberFormat="1" applyFont="1" applyFill="1" applyBorder="1" applyAlignment="1">
      <alignment vertical="center" wrapText="1"/>
    </xf>
    <xf numFmtId="9" fontId="6" fillId="30" borderId="2" xfId="0" applyNumberFormat="1" applyFont="1" applyFill="1" applyBorder="1" applyAlignment="1">
      <alignment horizontal="center" vertical="center"/>
    </xf>
    <xf numFmtId="3" fontId="4" fillId="30" borderId="3" xfId="0" applyNumberFormat="1" applyFont="1" applyFill="1" applyBorder="1" applyAlignment="1">
      <alignment horizontal="center" vertical="center" wrapText="1"/>
    </xf>
    <xf numFmtId="168" fontId="2" fillId="30" borderId="16" xfId="0" applyNumberFormat="1" applyFont="1" applyFill="1" applyBorder="1" applyAlignment="1">
      <alignment horizontal="center" vertical="center"/>
    </xf>
    <xf numFmtId="3" fontId="2" fillId="30" borderId="18" xfId="0" applyNumberFormat="1" applyFont="1" applyFill="1" applyBorder="1" applyAlignment="1">
      <alignment horizontal="center" vertical="center"/>
    </xf>
    <xf numFmtId="167" fontId="4" fillId="30" borderId="14" xfId="0" applyNumberFormat="1" applyFont="1" applyFill="1" applyBorder="1" applyAlignment="1">
      <alignment vertical="center" wrapText="1"/>
    </xf>
    <xf numFmtId="169" fontId="7" fillId="30" borderId="4" xfId="0" applyNumberFormat="1" applyFont="1" applyFill="1" applyBorder="1" applyAlignment="1">
      <alignment horizontal="center" vertical="center"/>
    </xf>
    <xf numFmtId="0" fontId="7" fillId="31" borderId="35" xfId="0" applyFont="1" applyFill="1" applyBorder="1" applyAlignment="1">
      <alignment horizontal="center" vertical="center"/>
    </xf>
    <xf numFmtId="0" fontId="3" fillId="31" borderId="1" xfId="0" applyFont="1" applyFill="1" applyBorder="1" applyAlignment="1">
      <alignment horizontal="center" vertical="center" wrapText="1"/>
    </xf>
    <xf numFmtId="0" fontId="1" fillId="31" borderId="12" xfId="0" applyFont="1" applyFill="1" applyBorder="1" applyAlignment="1">
      <alignment horizontal="center" vertical="center" wrapText="1"/>
    </xf>
    <xf numFmtId="0" fontId="6" fillId="31" borderId="13" xfId="0" applyFont="1" applyFill="1" applyBorder="1" applyAlignment="1">
      <alignment horizontal="center" vertical="center" wrapText="1"/>
    </xf>
    <xf numFmtId="3" fontId="18" fillId="31" borderId="4" xfId="0" applyNumberFormat="1" applyFont="1" applyFill="1" applyBorder="1" applyAlignment="1">
      <alignment vertical="center" wrapText="1"/>
    </xf>
    <xf numFmtId="9" fontId="6" fillId="31" borderId="2" xfId="0" applyNumberFormat="1" applyFont="1" applyFill="1" applyBorder="1" applyAlignment="1">
      <alignment horizontal="center" vertical="center"/>
    </xf>
    <xf numFmtId="3" fontId="4" fillId="31" borderId="3" xfId="0" applyNumberFormat="1" applyFont="1" applyFill="1" applyBorder="1" applyAlignment="1">
      <alignment horizontal="center" vertical="center" wrapText="1"/>
    </xf>
    <xf numFmtId="168" fontId="2" fillId="31" borderId="16" xfId="0" applyNumberFormat="1" applyFont="1" applyFill="1" applyBorder="1" applyAlignment="1">
      <alignment horizontal="center" vertical="center"/>
    </xf>
    <xf numFmtId="3" fontId="2" fillId="31" borderId="18" xfId="0" applyNumberFormat="1" applyFont="1" applyFill="1" applyBorder="1" applyAlignment="1">
      <alignment horizontal="center" vertical="center"/>
    </xf>
    <xf numFmtId="167" fontId="4" fillId="31" borderId="14" xfId="0" applyNumberFormat="1" applyFont="1" applyFill="1" applyBorder="1" applyAlignment="1">
      <alignment vertical="center" wrapText="1"/>
    </xf>
    <xf numFmtId="169" fontId="7" fillId="31" borderId="4" xfId="0" applyNumberFormat="1" applyFont="1" applyFill="1" applyBorder="1" applyAlignment="1">
      <alignment horizontal="center" vertical="center"/>
    </xf>
    <xf numFmtId="0" fontId="16" fillId="22" borderId="4" xfId="0" applyFont="1" applyFill="1" applyBorder="1" applyAlignment="1">
      <alignment horizontal="center" vertical="center"/>
    </xf>
    <xf numFmtId="0" fontId="16" fillId="20" borderId="4" xfId="0" applyFont="1" applyFill="1" applyBorder="1" applyAlignment="1">
      <alignment horizontal="center" vertical="center"/>
    </xf>
    <xf numFmtId="0" fontId="16" fillId="26" borderId="4" xfId="0" applyFont="1" applyFill="1" applyBorder="1" applyAlignment="1">
      <alignment horizontal="center" vertical="center"/>
    </xf>
    <xf numFmtId="0" fontId="16" fillId="13" borderId="4" xfId="0" applyFont="1" applyFill="1" applyBorder="1" applyAlignment="1">
      <alignment horizontal="center" vertical="center"/>
    </xf>
    <xf numFmtId="0" fontId="16" fillId="10" borderId="4" xfId="0" applyFont="1" applyFill="1" applyBorder="1" applyAlignment="1">
      <alignment horizontal="center" vertical="center"/>
    </xf>
    <xf numFmtId="0" fontId="16" fillId="19" borderId="4" xfId="0" applyFont="1" applyFill="1" applyBorder="1" applyAlignment="1">
      <alignment horizontal="center" vertical="center"/>
    </xf>
    <xf numFmtId="0" fontId="16" fillId="28" borderId="19" xfId="0" applyFont="1" applyFill="1" applyBorder="1" applyAlignment="1">
      <alignment horizontal="center" vertical="center"/>
    </xf>
    <xf numFmtId="0" fontId="16" fillId="14" borderId="4" xfId="0" applyFont="1" applyFill="1" applyBorder="1" applyAlignment="1">
      <alignment horizontal="center" vertical="center"/>
    </xf>
    <xf numFmtId="0" fontId="16" fillId="16" borderId="4" xfId="0" applyFont="1" applyFill="1" applyBorder="1" applyAlignment="1">
      <alignment horizontal="center" vertical="center"/>
    </xf>
    <xf numFmtId="0" fontId="16" fillId="15" borderId="4" xfId="0" applyFont="1" applyFill="1" applyBorder="1" applyAlignment="1">
      <alignment horizontal="center" vertical="center"/>
    </xf>
    <xf numFmtId="0" fontId="16" fillId="12" borderId="4" xfId="0" applyFont="1" applyFill="1" applyBorder="1" applyAlignment="1">
      <alignment horizontal="center" vertical="center"/>
    </xf>
    <xf numFmtId="0" fontId="16" fillId="5" borderId="4" xfId="0" applyFont="1" applyFill="1" applyBorder="1" applyAlignment="1">
      <alignment horizontal="center" vertical="center"/>
    </xf>
    <xf numFmtId="0" fontId="16" fillId="9" borderId="30" xfId="0" applyFont="1" applyFill="1" applyBorder="1" applyAlignment="1">
      <alignment horizontal="center" vertical="center"/>
    </xf>
    <xf numFmtId="0" fontId="16" fillId="4" borderId="4" xfId="0" applyFont="1" applyFill="1" applyBorder="1" applyAlignment="1">
      <alignment horizontal="center" vertical="center"/>
    </xf>
    <xf numFmtId="0" fontId="16" fillId="7" borderId="4" xfId="0" applyFont="1" applyFill="1" applyBorder="1" applyAlignment="1">
      <alignment horizontal="center" vertical="center"/>
    </xf>
    <xf numFmtId="0" fontId="16" fillId="27" borderId="4" xfId="0" applyFont="1" applyFill="1" applyBorder="1" applyAlignment="1">
      <alignment horizontal="center" vertical="center"/>
    </xf>
    <xf numFmtId="0" fontId="16" fillId="17" borderId="4" xfId="0" applyFont="1" applyFill="1" applyBorder="1" applyAlignment="1">
      <alignment horizontal="center" vertical="center"/>
    </xf>
    <xf numFmtId="0" fontId="16" fillId="11" borderId="4" xfId="0" applyFont="1" applyFill="1" applyBorder="1" applyAlignment="1">
      <alignment horizontal="center" vertical="center"/>
    </xf>
    <xf numFmtId="0" fontId="16" fillId="18" borderId="4" xfId="0" applyFont="1" applyFill="1" applyBorder="1" applyAlignment="1">
      <alignment horizontal="center" vertical="center"/>
    </xf>
    <xf numFmtId="0" fontId="16" fillId="31" borderId="4" xfId="0" applyFont="1" applyFill="1" applyBorder="1" applyAlignment="1">
      <alignment horizontal="center" vertical="center"/>
    </xf>
    <xf numFmtId="0" fontId="16" fillId="21" borderId="4" xfId="0" applyFont="1" applyFill="1" applyBorder="1" applyAlignment="1">
      <alignment horizontal="center" vertical="center"/>
    </xf>
    <xf numFmtId="0" fontId="16" fillId="30" borderId="4" xfId="0" applyFont="1" applyFill="1" applyBorder="1" applyAlignment="1">
      <alignment horizontal="center" vertical="center"/>
    </xf>
    <xf numFmtId="0" fontId="16" fillId="29" borderId="4" xfId="0" applyFont="1" applyFill="1" applyBorder="1" applyAlignment="1">
      <alignment horizontal="center" vertical="center"/>
    </xf>
    <xf numFmtId="0" fontId="16" fillId="23" borderId="4" xfId="0" applyFont="1" applyFill="1" applyBorder="1" applyAlignment="1">
      <alignment horizontal="center" vertical="center"/>
    </xf>
    <xf numFmtId="0" fontId="16" fillId="25" borderId="4" xfId="0" applyFont="1" applyFill="1" applyBorder="1" applyAlignment="1">
      <alignment horizontal="center" vertical="center"/>
    </xf>
    <xf numFmtId="0" fontId="16" fillId="8" borderId="4" xfId="0" applyFont="1" applyFill="1" applyBorder="1" applyAlignment="1">
      <alignment horizontal="center" vertical="center"/>
    </xf>
    <xf numFmtId="165" fontId="16" fillId="12" borderId="2" xfId="0" applyNumberFormat="1" applyFont="1" applyFill="1" applyBorder="1" applyAlignment="1">
      <alignment horizontal="right" vertical="center" wrapText="1"/>
    </xf>
    <xf numFmtId="165" fontId="16" fillId="14" borderId="2" xfId="0" applyNumberFormat="1" applyFont="1" applyFill="1" applyBorder="1" applyAlignment="1">
      <alignment horizontal="right" vertical="center" wrapText="1"/>
    </xf>
    <xf numFmtId="165" fontId="16" fillId="19" borderId="2" xfId="0" applyNumberFormat="1" applyFont="1" applyFill="1" applyBorder="1" applyAlignment="1">
      <alignment horizontal="right" vertical="center" wrapText="1"/>
    </xf>
    <xf numFmtId="165" fontId="16" fillId="23" borderId="2" xfId="0" applyNumberFormat="1" applyFont="1" applyFill="1" applyBorder="1" applyAlignment="1">
      <alignment horizontal="right" vertical="center" wrapText="1"/>
    </xf>
    <xf numFmtId="165" fontId="16" fillId="24" borderId="2" xfId="0" applyNumberFormat="1" applyFont="1" applyFill="1" applyBorder="1" applyAlignment="1">
      <alignment horizontal="right" vertical="center" wrapText="1"/>
    </xf>
    <xf numFmtId="165" fontId="16" fillId="17" borderId="2" xfId="0" applyNumberFormat="1" applyFont="1" applyFill="1" applyBorder="1" applyAlignment="1">
      <alignment horizontal="right" vertical="center" wrapText="1"/>
    </xf>
    <xf numFmtId="165" fontId="16" fillId="16" borderId="2" xfId="0" applyNumberFormat="1" applyFont="1" applyFill="1" applyBorder="1" applyAlignment="1">
      <alignment horizontal="right" vertical="center" wrapText="1"/>
    </xf>
    <xf numFmtId="165" fontId="16" fillId="21" borderId="2" xfId="0" applyNumberFormat="1" applyFont="1" applyFill="1" applyBorder="1" applyAlignment="1">
      <alignment horizontal="right" vertical="center" wrapText="1"/>
    </xf>
    <xf numFmtId="165" fontId="16" fillId="22" borderId="2" xfId="0" applyNumberFormat="1" applyFont="1" applyFill="1" applyBorder="1" applyAlignment="1">
      <alignment horizontal="right" vertical="center" wrapText="1"/>
    </xf>
    <xf numFmtId="165" fontId="16" fillId="15" borderId="2" xfId="0" applyNumberFormat="1" applyFont="1" applyFill="1" applyBorder="1" applyAlignment="1">
      <alignment horizontal="right" vertical="center" wrapText="1"/>
    </xf>
    <xf numFmtId="165" fontId="16" fillId="13" borderId="2" xfId="0" applyNumberFormat="1" applyFont="1" applyFill="1" applyBorder="1" applyAlignment="1">
      <alignment horizontal="right" vertical="center" wrapText="1"/>
    </xf>
    <xf numFmtId="165" fontId="16" fillId="18" borderId="2" xfId="0" applyNumberFormat="1" applyFont="1" applyFill="1" applyBorder="1" applyAlignment="1">
      <alignment horizontal="right" vertical="center" wrapText="1"/>
    </xf>
    <xf numFmtId="165" fontId="16" fillId="20" borderId="2" xfId="0" applyNumberFormat="1" applyFont="1" applyFill="1" applyBorder="1" applyAlignment="1">
      <alignment horizontal="right" vertical="center" wrapText="1"/>
    </xf>
    <xf numFmtId="0" fontId="7" fillId="35" borderId="35" xfId="0" applyFont="1" applyFill="1" applyBorder="1" applyAlignment="1">
      <alignment horizontal="center" vertical="center"/>
    </xf>
    <xf numFmtId="0" fontId="3" fillId="35" borderId="5" xfId="0" applyFont="1" applyFill="1" applyBorder="1" applyAlignment="1">
      <alignment horizontal="center" vertical="center" wrapText="1"/>
    </xf>
    <xf numFmtId="0" fontId="1" fillId="35" borderId="6" xfId="0" applyFont="1" applyFill="1" applyBorder="1" applyAlignment="1">
      <alignment horizontal="center" vertical="center" wrapText="1"/>
    </xf>
    <xf numFmtId="0" fontId="6" fillId="35" borderId="7" xfId="0" applyFont="1" applyFill="1" applyBorder="1" applyAlignment="1">
      <alignment horizontal="center" vertical="center" wrapText="1"/>
    </xf>
    <xf numFmtId="165" fontId="16" fillId="35" borderId="2" xfId="0" applyNumberFormat="1" applyFont="1" applyFill="1" applyBorder="1" applyAlignment="1">
      <alignment horizontal="right" vertical="center" wrapText="1"/>
    </xf>
    <xf numFmtId="3" fontId="18" fillId="35" borderId="11" xfId="0" applyNumberFormat="1" applyFont="1" applyFill="1" applyBorder="1" applyAlignment="1">
      <alignment vertical="center" wrapText="1"/>
    </xf>
    <xf numFmtId="9" fontId="6" fillId="35" borderId="8" xfId="0" applyNumberFormat="1" applyFont="1" applyFill="1" applyBorder="1" applyAlignment="1">
      <alignment horizontal="center" vertical="center"/>
    </xf>
    <xf numFmtId="0" fontId="4" fillId="35" borderId="9" xfId="0" applyFont="1" applyFill="1" applyBorder="1" applyAlignment="1">
      <alignment horizontal="center" vertical="center" wrapText="1"/>
    </xf>
    <xf numFmtId="168" fontId="2" fillId="35" borderId="17" xfId="0" applyNumberFormat="1" applyFont="1" applyFill="1" applyBorder="1" applyAlignment="1">
      <alignment horizontal="center" vertical="center"/>
    </xf>
    <xf numFmtId="3" fontId="2" fillId="35" borderId="18" xfId="0" applyNumberFormat="1" applyFont="1" applyFill="1" applyBorder="1" applyAlignment="1">
      <alignment horizontal="center" vertical="center"/>
    </xf>
    <xf numFmtId="167" fontId="4" fillId="35" borderId="10" xfId="0" applyNumberFormat="1" applyFont="1" applyFill="1" applyBorder="1" applyAlignment="1">
      <alignment vertical="center" wrapText="1"/>
    </xf>
    <xf numFmtId="169" fontId="7" fillId="35" borderId="11" xfId="0" applyNumberFormat="1" applyFont="1" applyFill="1" applyBorder="1" applyAlignment="1">
      <alignment horizontal="center" vertical="center"/>
    </xf>
    <xf numFmtId="0" fontId="16" fillId="35" borderId="11" xfId="0" applyFont="1" applyFill="1" applyBorder="1" applyAlignment="1">
      <alignment horizontal="center" vertical="center"/>
    </xf>
    <xf numFmtId="0" fontId="7" fillId="15" borderId="18" xfId="0" applyFont="1" applyFill="1" applyBorder="1" applyAlignment="1">
      <alignment horizontal="center" vertical="center"/>
    </xf>
    <xf numFmtId="0" fontId="15" fillId="15" borderId="1" xfId="0" applyFont="1" applyFill="1" applyBorder="1" applyAlignment="1">
      <alignment horizontal="center" vertical="center" wrapText="1"/>
    </xf>
    <xf numFmtId="0" fontId="7" fillId="36" borderId="35" xfId="0" applyFont="1" applyFill="1" applyBorder="1" applyAlignment="1">
      <alignment horizontal="center" vertical="center"/>
    </xf>
    <xf numFmtId="0" fontId="15" fillId="36" borderId="1" xfId="0" applyFont="1" applyFill="1" applyBorder="1" applyAlignment="1">
      <alignment horizontal="center" vertical="center" wrapText="1"/>
    </xf>
    <xf numFmtId="0" fontId="1" fillId="36" borderId="12" xfId="0" applyFont="1" applyFill="1" applyBorder="1" applyAlignment="1">
      <alignment horizontal="center" vertical="center" wrapText="1"/>
    </xf>
    <xf numFmtId="0" fontId="6" fillId="36" borderId="13" xfId="0" applyFont="1" applyFill="1" applyBorder="1" applyAlignment="1">
      <alignment horizontal="center" vertical="center" wrapText="1"/>
    </xf>
    <xf numFmtId="165" fontId="16" fillId="36" borderId="2" xfId="0" applyNumberFormat="1" applyFont="1" applyFill="1" applyBorder="1" applyAlignment="1">
      <alignment horizontal="right" vertical="center" wrapText="1"/>
    </xf>
    <xf numFmtId="3" fontId="18" fillId="36" borderId="4" xfId="0" applyNumberFormat="1" applyFont="1" applyFill="1" applyBorder="1" applyAlignment="1">
      <alignment vertical="center" wrapText="1"/>
    </xf>
    <xf numFmtId="9" fontId="6" fillId="36" borderId="2" xfId="0" applyNumberFormat="1" applyFont="1" applyFill="1" applyBorder="1" applyAlignment="1">
      <alignment horizontal="center" vertical="center"/>
    </xf>
    <xf numFmtId="0" fontId="4" fillId="36" borderId="3" xfId="0" applyFont="1" applyFill="1" applyBorder="1" applyAlignment="1">
      <alignment horizontal="center" vertical="center" wrapText="1"/>
    </xf>
    <xf numFmtId="168" fontId="2" fillId="36" borderId="16" xfId="0" applyNumberFormat="1" applyFont="1" applyFill="1" applyBorder="1" applyAlignment="1">
      <alignment horizontal="center" vertical="center"/>
    </xf>
    <xf numFmtId="3" fontId="2" fillId="36" borderId="18" xfId="0" applyNumberFormat="1" applyFont="1" applyFill="1" applyBorder="1" applyAlignment="1">
      <alignment horizontal="center" vertical="center"/>
    </xf>
    <xf numFmtId="167" fontId="4" fillId="36" borderId="14" xfId="0" applyNumberFormat="1" applyFont="1" applyFill="1" applyBorder="1" applyAlignment="1">
      <alignment vertical="center" wrapText="1"/>
    </xf>
    <xf numFmtId="169" fontId="7" fillId="36" borderId="4" xfId="0" applyNumberFormat="1" applyFont="1" applyFill="1" applyBorder="1" applyAlignment="1">
      <alignment horizontal="center" vertical="center"/>
    </xf>
    <xf numFmtId="0" fontId="16" fillId="36" borderId="4" xfId="0" applyFont="1" applyFill="1" applyBorder="1" applyAlignment="1">
      <alignment horizontal="center" vertical="center"/>
    </xf>
    <xf numFmtId="0" fontId="7" fillId="36" borderId="18" xfId="0" applyFont="1" applyFill="1" applyBorder="1" applyAlignment="1">
      <alignment horizontal="center" vertical="center"/>
    </xf>
    <xf numFmtId="0" fontId="7" fillId="19" borderId="35" xfId="0" applyFont="1" applyFill="1" applyBorder="1" applyAlignment="1">
      <alignment horizontal="center" vertical="center"/>
    </xf>
    <xf numFmtId="0" fontId="3" fillId="19" borderId="5" xfId="0" applyFont="1" applyFill="1" applyBorder="1" applyAlignment="1">
      <alignment horizontal="center" vertical="center" wrapText="1"/>
    </xf>
    <xf numFmtId="0" fontId="18" fillId="19" borderId="1" xfId="0" applyFont="1" applyFill="1" applyBorder="1" applyAlignment="1">
      <alignment horizontal="center" vertical="center" wrapText="1"/>
    </xf>
    <xf numFmtId="0" fontId="7" fillId="23" borderId="35" xfId="0" applyFont="1" applyFill="1" applyBorder="1" applyAlignment="1">
      <alignment horizontal="center" vertical="center"/>
    </xf>
    <xf numFmtId="0" fontId="3" fillId="23" borderId="1" xfId="0" applyFont="1" applyFill="1" applyBorder="1" applyAlignment="1">
      <alignment horizontal="center" vertical="center" wrapText="1"/>
    </xf>
    <xf numFmtId="0" fontId="3" fillId="24" borderId="1" xfId="0" applyFont="1" applyFill="1" applyBorder="1" applyAlignment="1">
      <alignment horizontal="center" vertical="center" wrapText="1"/>
    </xf>
    <xf numFmtId="0" fontId="16" fillId="24" borderId="4" xfId="0" applyFont="1" applyFill="1" applyBorder="1" applyAlignment="1">
      <alignment horizontal="center" vertical="center"/>
    </xf>
    <xf numFmtId="0" fontId="21" fillId="24" borderId="3" xfId="0" applyFont="1" applyFill="1" applyBorder="1" applyAlignment="1">
      <alignment horizontal="center" vertical="center" wrapText="1"/>
    </xf>
    <xf numFmtId="0" fontId="18" fillId="21" borderId="1" xfId="0" applyFont="1" applyFill="1" applyBorder="1" applyAlignment="1">
      <alignment horizontal="center" vertical="center" wrapText="1"/>
    </xf>
    <xf numFmtId="0" fontId="7" fillId="21" borderId="18" xfId="0" applyFont="1" applyFill="1" applyBorder="1" applyAlignment="1">
      <alignment horizontal="center" vertical="center"/>
    </xf>
    <xf numFmtId="0" fontId="3" fillId="21" borderId="1" xfId="0" applyFont="1" applyFill="1" applyBorder="1" applyAlignment="1">
      <alignment horizontal="center" vertical="center" wrapText="1"/>
    </xf>
    <xf numFmtId="165" fontId="16" fillId="8" borderId="2" xfId="0" applyNumberFormat="1" applyFont="1" applyFill="1" applyBorder="1" applyAlignment="1">
      <alignment horizontal="right" vertical="center" wrapText="1"/>
    </xf>
    <xf numFmtId="165" fontId="16" fillId="25" borderId="2" xfId="0" applyNumberFormat="1" applyFont="1" applyFill="1" applyBorder="1" applyAlignment="1">
      <alignment horizontal="right" vertical="center" wrapText="1"/>
    </xf>
    <xf numFmtId="165" fontId="16" fillId="26" borderId="2" xfId="0" applyNumberFormat="1" applyFont="1" applyFill="1" applyBorder="1" applyAlignment="1">
      <alignment horizontal="right" vertical="center" wrapText="1"/>
    </xf>
    <xf numFmtId="165" fontId="16" fillId="27" borderId="2" xfId="0" applyNumberFormat="1" applyFont="1" applyFill="1" applyBorder="1" applyAlignment="1">
      <alignment horizontal="right" vertical="center" wrapText="1"/>
    </xf>
    <xf numFmtId="165" fontId="16" fillId="7" borderId="2" xfId="0" applyNumberFormat="1" applyFont="1" applyFill="1" applyBorder="1" applyAlignment="1">
      <alignment horizontal="right" vertical="center" wrapText="1"/>
    </xf>
    <xf numFmtId="165" fontId="16" fillId="30" borderId="2" xfId="0" applyNumberFormat="1" applyFont="1" applyFill="1" applyBorder="1" applyAlignment="1">
      <alignment horizontal="right" vertical="center" wrapText="1"/>
    </xf>
    <xf numFmtId="165" fontId="16" fillId="29" borderId="2" xfId="0" applyNumberFormat="1" applyFont="1" applyFill="1" applyBorder="1" applyAlignment="1">
      <alignment horizontal="right" vertical="center" wrapText="1"/>
    </xf>
    <xf numFmtId="165" fontId="16" fillId="31" borderId="2" xfId="0" applyNumberFormat="1" applyFont="1" applyFill="1" applyBorder="1" applyAlignment="1">
      <alignment horizontal="right" vertical="center" wrapText="1"/>
    </xf>
    <xf numFmtId="165" fontId="16" fillId="5" borderId="2" xfId="0" applyNumberFormat="1" applyFont="1" applyFill="1" applyBorder="1" applyAlignment="1">
      <alignment horizontal="right" vertical="center" wrapText="1"/>
    </xf>
    <xf numFmtId="165" fontId="16" fillId="4" borderId="2" xfId="0" applyNumberFormat="1" applyFont="1" applyFill="1" applyBorder="1" applyAlignment="1">
      <alignment horizontal="right" vertical="center" wrapText="1"/>
    </xf>
    <xf numFmtId="165" fontId="16" fillId="28" borderId="23" xfId="0" applyNumberFormat="1" applyFont="1" applyFill="1" applyBorder="1" applyAlignment="1">
      <alignment horizontal="right" vertical="center" wrapText="1"/>
    </xf>
    <xf numFmtId="165" fontId="20" fillId="12" borderId="2" xfId="0" applyNumberFormat="1" applyFont="1" applyFill="1" applyBorder="1" applyAlignment="1">
      <alignment horizontal="right" vertical="center" wrapText="1"/>
    </xf>
    <xf numFmtId="165" fontId="20" fillId="13" borderId="31" xfId="0" applyNumberFormat="1" applyFont="1" applyFill="1" applyBorder="1" applyAlignment="1">
      <alignment horizontal="right" vertical="center" wrapText="1"/>
    </xf>
    <xf numFmtId="165" fontId="20" fillId="14" borderId="2" xfId="0" applyNumberFormat="1" applyFont="1" applyFill="1" applyBorder="1" applyAlignment="1">
      <alignment horizontal="right" vertical="center" wrapText="1"/>
    </xf>
    <xf numFmtId="165" fontId="20" fillId="15" borderId="31" xfId="0" applyNumberFormat="1" applyFont="1" applyFill="1" applyBorder="1" applyAlignment="1">
      <alignment horizontal="right" vertical="center" wrapText="1"/>
    </xf>
    <xf numFmtId="165" fontId="20" fillId="19" borderId="2" xfId="0" applyNumberFormat="1" applyFont="1" applyFill="1" applyBorder="1" applyAlignment="1">
      <alignment horizontal="right" vertical="center" wrapText="1"/>
    </xf>
    <xf numFmtId="165" fontId="20" fillId="36" borderId="2" xfId="0" applyNumberFormat="1" applyFont="1" applyFill="1" applyBorder="1" applyAlignment="1">
      <alignment horizontal="right" vertical="center" wrapText="1"/>
    </xf>
    <xf numFmtId="165" fontId="20" fillId="20" borderId="31" xfId="0" applyNumberFormat="1" applyFont="1" applyFill="1" applyBorder="1" applyAlignment="1">
      <alignment horizontal="right" vertical="center" wrapText="1"/>
    </xf>
    <xf numFmtId="165" fontId="20" fillId="36" borderId="31" xfId="0" applyNumberFormat="1" applyFont="1" applyFill="1" applyBorder="1" applyAlignment="1">
      <alignment horizontal="right" vertical="center" wrapText="1"/>
    </xf>
    <xf numFmtId="165" fontId="20" fillId="22" borderId="31" xfId="0" applyNumberFormat="1" applyFont="1" applyFill="1" applyBorder="1" applyAlignment="1">
      <alignment horizontal="right" vertical="center" wrapText="1"/>
    </xf>
    <xf numFmtId="165" fontId="20" fillId="19" borderId="31" xfId="0" applyNumberFormat="1" applyFont="1" applyFill="1" applyBorder="1" applyAlignment="1">
      <alignment horizontal="right" vertical="center" wrapText="1"/>
    </xf>
    <xf numFmtId="165" fontId="20" fillId="21" borderId="2" xfId="0" applyNumberFormat="1" applyFont="1" applyFill="1" applyBorder="1" applyAlignment="1">
      <alignment horizontal="right" vertical="center" wrapText="1"/>
    </xf>
    <xf numFmtId="165" fontId="20" fillId="21" borderId="31" xfId="0" applyNumberFormat="1" applyFont="1" applyFill="1" applyBorder="1" applyAlignment="1">
      <alignment horizontal="right" vertical="center" wrapText="1"/>
    </xf>
    <xf numFmtId="165" fontId="20" fillId="16" borderId="31" xfId="0" applyNumberFormat="1" applyFont="1" applyFill="1" applyBorder="1" applyAlignment="1">
      <alignment horizontal="right" vertical="center" wrapText="1"/>
    </xf>
    <xf numFmtId="165" fontId="20" fillId="17" borderId="2" xfId="0" applyNumberFormat="1" applyFont="1" applyFill="1" applyBorder="1" applyAlignment="1">
      <alignment horizontal="right" vertical="center" wrapText="1"/>
    </xf>
    <xf numFmtId="165" fontId="20" fillId="18" borderId="31" xfId="0" applyNumberFormat="1" applyFont="1" applyFill="1" applyBorder="1" applyAlignment="1">
      <alignment horizontal="right" vertical="center" wrapText="1"/>
    </xf>
    <xf numFmtId="165" fontId="20" fillId="23" borderId="31" xfId="0" applyNumberFormat="1" applyFont="1" applyFill="1" applyBorder="1" applyAlignment="1">
      <alignment horizontal="right" vertical="center" wrapText="1"/>
    </xf>
    <xf numFmtId="165" fontId="20" fillId="23" borderId="2" xfId="0" applyNumberFormat="1" applyFont="1" applyFill="1" applyBorder="1" applyAlignment="1">
      <alignment horizontal="right" vertical="center" wrapText="1"/>
    </xf>
    <xf numFmtId="165" fontId="20" fillId="24" borderId="2" xfId="0" applyNumberFormat="1" applyFont="1" applyFill="1" applyBorder="1" applyAlignment="1">
      <alignment horizontal="right" vertical="center" wrapText="1"/>
    </xf>
    <xf numFmtId="165" fontId="20" fillId="8" borderId="3" xfId="0" applyNumberFormat="1" applyFont="1" applyFill="1" applyBorder="1" applyAlignment="1">
      <alignment horizontal="right" vertical="center" wrapText="1"/>
    </xf>
    <xf numFmtId="165" fontId="20" fillId="26" borderId="2" xfId="0" applyNumberFormat="1" applyFont="1" applyFill="1" applyBorder="1" applyAlignment="1">
      <alignment horizontal="right" vertical="center" wrapText="1"/>
    </xf>
    <xf numFmtId="165" fontId="20" fillId="25" borderId="3" xfId="0" applyNumberFormat="1" applyFont="1" applyFill="1" applyBorder="1" applyAlignment="1">
      <alignment horizontal="right" vertical="center" wrapText="1"/>
    </xf>
    <xf numFmtId="165" fontId="20" fillId="27" borderId="8" xfId="0" applyNumberFormat="1" applyFont="1" applyFill="1" applyBorder="1" applyAlignment="1">
      <alignment horizontal="right" vertical="center" wrapText="1"/>
    </xf>
    <xf numFmtId="165" fontId="20" fillId="7" borderId="8" xfId="0" applyNumberFormat="1" applyFont="1" applyFill="1" applyBorder="1" applyAlignment="1">
      <alignment horizontal="right" vertical="center" wrapText="1"/>
    </xf>
    <xf numFmtId="165" fontId="20" fillId="5" borderId="8" xfId="0" applyNumberFormat="1" applyFont="1" applyFill="1" applyBorder="1" applyAlignment="1">
      <alignment horizontal="right" vertical="center" wrapText="1"/>
    </xf>
    <xf numFmtId="165" fontId="20" fillId="4" borderId="2" xfId="0" applyNumberFormat="1" applyFont="1" applyFill="1" applyBorder="1" applyAlignment="1">
      <alignment horizontal="right" vertical="center" wrapText="1"/>
    </xf>
    <xf numFmtId="165" fontId="20" fillId="30" borderId="2" xfId="0" applyNumberFormat="1" applyFont="1" applyFill="1" applyBorder="1" applyAlignment="1">
      <alignment horizontal="right" vertical="center" wrapText="1"/>
    </xf>
    <xf numFmtId="165" fontId="20" fillId="29" borderId="2" xfId="0" applyNumberFormat="1" applyFont="1" applyFill="1" applyBorder="1" applyAlignment="1">
      <alignment horizontal="right" vertical="center" wrapText="1"/>
    </xf>
    <xf numFmtId="165" fontId="20" fillId="31" borderId="2" xfId="0" applyNumberFormat="1" applyFont="1" applyFill="1" applyBorder="1" applyAlignment="1">
      <alignment horizontal="right" vertical="center" wrapText="1"/>
    </xf>
    <xf numFmtId="165" fontId="20" fillId="9" borderId="2" xfId="0" applyNumberFormat="1" applyFont="1" applyFill="1" applyBorder="1" applyAlignment="1">
      <alignment horizontal="right" vertical="center" wrapText="1"/>
    </xf>
    <xf numFmtId="165" fontId="20" fillId="28" borderId="23" xfId="0" applyNumberFormat="1" applyFont="1" applyFill="1" applyBorder="1" applyAlignment="1">
      <alignment horizontal="right" vertical="center" wrapText="1"/>
    </xf>
    <xf numFmtId="165" fontId="16" fillId="9" borderId="31" xfId="0" applyNumberFormat="1" applyFont="1" applyFill="1" applyBorder="1" applyAlignment="1">
      <alignment horizontal="right" vertical="center" wrapText="1"/>
    </xf>
    <xf numFmtId="0" fontId="17" fillId="0" borderId="36" xfId="0" applyFont="1" applyFill="1" applyBorder="1" applyAlignment="1">
      <alignment horizontal="center" vertical="center" wrapText="1"/>
    </xf>
    <xf numFmtId="168" fontId="2" fillId="19" borderId="2" xfId="0" applyNumberFormat="1" applyFont="1" applyFill="1" applyBorder="1" applyAlignment="1">
      <alignment horizontal="center" vertical="center"/>
    </xf>
    <xf numFmtId="168" fontId="2" fillId="36" borderId="2" xfId="0" applyNumberFormat="1" applyFont="1" applyFill="1" applyBorder="1" applyAlignment="1">
      <alignment horizontal="center" vertical="center"/>
    </xf>
    <xf numFmtId="168" fontId="2" fillId="18" borderId="2" xfId="0" applyNumberFormat="1" applyFont="1" applyFill="1" applyBorder="1" applyAlignment="1">
      <alignment horizontal="center" vertical="center"/>
    </xf>
    <xf numFmtId="168" fontId="2" fillId="24" borderId="2" xfId="0" applyNumberFormat="1" applyFont="1" applyFill="1" applyBorder="1" applyAlignment="1">
      <alignment horizontal="center" vertical="center"/>
    </xf>
    <xf numFmtId="168" fontId="2" fillId="8" borderId="2" xfId="0" applyNumberFormat="1" applyFont="1" applyFill="1" applyBorder="1" applyAlignment="1">
      <alignment horizontal="center" vertical="center"/>
    </xf>
    <xf numFmtId="168" fontId="2" fillId="25" borderId="2" xfId="0" applyNumberFormat="1" applyFont="1" applyFill="1" applyBorder="1" applyAlignment="1">
      <alignment horizontal="center" vertical="center"/>
    </xf>
    <xf numFmtId="168" fontId="2" fillId="26" borderId="2" xfId="0" applyNumberFormat="1" applyFont="1" applyFill="1" applyBorder="1" applyAlignment="1">
      <alignment horizontal="center" vertical="center"/>
    </xf>
    <xf numFmtId="168" fontId="2" fillId="27" borderId="2" xfId="0" applyNumberFormat="1" applyFont="1" applyFill="1" applyBorder="1" applyAlignment="1">
      <alignment horizontal="center" vertical="center"/>
    </xf>
    <xf numFmtId="168" fontId="2" fillId="7" borderId="2" xfId="0" applyNumberFormat="1" applyFont="1" applyFill="1" applyBorder="1" applyAlignment="1">
      <alignment horizontal="center" vertical="center"/>
    </xf>
    <xf numFmtId="168" fontId="2" fillId="5" borderId="2" xfId="0" applyNumberFormat="1" applyFont="1" applyFill="1" applyBorder="1" applyAlignment="1">
      <alignment horizontal="center" vertical="center"/>
    </xf>
    <xf numFmtId="168" fontId="2" fillId="4" borderId="2" xfId="0" applyNumberFormat="1" applyFont="1" applyFill="1" applyBorder="1" applyAlignment="1">
      <alignment horizontal="center" vertical="center"/>
    </xf>
    <xf numFmtId="168" fontId="2" fillId="30" borderId="2" xfId="0" applyNumberFormat="1" applyFont="1" applyFill="1" applyBorder="1" applyAlignment="1">
      <alignment horizontal="center" vertical="center"/>
    </xf>
    <xf numFmtId="168" fontId="2" fillId="29" borderId="2" xfId="0" applyNumberFormat="1" applyFont="1" applyFill="1" applyBorder="1" applyAlignment="1">
      <alignment horizontal="center" vertical="center"/>
    </xf>
    <xf numFmtId="168" fontId="2" fillId="31" borderId="2" xfId="0" applyNumberFormat="1" applyFont="1" applyFill="1" applyBorder="1" applyAlignment="1">
      <alignment horizontal="center" vertical="center"/>
    </xf>
    <xf numFmtId="168" fontId="2" fillId="9" borderId="31" xfId="0" applyNumberFormat="1" applyFont="1" applyFill="1" applyBorder="1" applyAlignment="1">
      <alignment horizontal="center" vertical="center"/>
    </xf>
    <xf numFmtId="168" fontId="2" fillId="28" borderId="23" xfId="0" applyNumberFormat="1" applyFont="1" applyFill="1" applyBorder="1" applyAlignment="1">
      <alignment horizontal="center" vertical="center"/>
    </xf>
    <xf numFmtId="0" fontId="21" fillId="0" borderId="25" xfId="0" applyFont="1" applyFill="1" applyBorder="1" applyAlignment="1">
      <alignment horizontal="center" vertical="center" wrapText="1"/>
    </xf>
    <xf numFmtId="3" fontId="2" fillId="35" borderId="13" xfId="0" applyNumberFormat="1" applyFont="1" applyFill="1" applyBorder="1" applyAlignment="1">
      <alignment horizontal="center" vertical="center"/>
    </xf>
    <xf numFmtId="3" fontId="2" fillId="19" borderId="13" xfId="0" applyNumberFormat="1" applyFont="1" applyFill="1" applyBorder="1" applyAlignment="1">
      <alignment horizontal="center" vertical="center"/>
    </xf>
    <xf numFmtId="169" fontId="7" fillId="19" borderId="16" xfId="0" applyNumberFormat="1" applyFont="1" applyFill="1" applyBorder="1" applyAlignment="1">
      <alignment horizontal="center" vertical="center"/>
    </xf>
    <xf numFmtId="0" fontId="16" fillId="19" borderId="18" xfId="0" applyFont="1" applyFill="1" applyBorder="1" applyAlignment="1">
      <alignment horizontal="center" vertical="center"/>
    </xf>
    <xf numFmtId="3" fontId="2" fillId="36" borderId="13" xfId="0" applyNumberFormat="1" applyFont="1" applyFill="1" applyBorder="1" applyAlignment="1">
      <alignment horizontal="center" vertical="center"/>
    </xf>
    <xf numFmtId="169" fontId="7" fillId="36" borderId="16" xfId="0" applyNumberFormat="1" applyFont="1" applyFill="1" applyBorder="1" applyAlignment="1">
      <alignment horizontal="center" vertical="center"/>
    </xf>
    <xf numFmtId="0" fontId="16" fillId="36" borderId="18" xfId="0" applyFont="1" applyFill="1" applyBorder="1" applyAlignment="1">
      <alignment horizontal="center" vertical="center"/>
    </xf>
    <xf numFmtId="3" fontId="2" fillId="18" borderId="13" xfId="0" applyNumberFormat="1" applyFont="1" applyFill="1" applyBorder="1" applyAlignment="1">
      <alignment horizontal="center" vertical="center"/>
    </xf>
    <xf numFmtId="169" fontId="7" fillId="18" borderId="16" xfId="0" applyNumberFormat="1" applyFont="1" applyFill="1" applyBorder="1" applyAlignment="1">
      <alignment horizontal="center" vertical="center"/>
    </xf>
    <xf numFmtId="0" fontId="16" fillId="18" borderId="18" xfId="0" applyFont="1" applyFill="1" applyBorder="1" applyAlignment="1">
      <alignment horizontal="center" vertical="center"/>
    </xf>
    <xf numFmtId="3" fontId="2" fillId="24" borderId="13" xfId="0" applyNumberFormat="1" applyFont="1" applyFill="1" applyBorder="1" applyAlignment="1">
      <alignment horizontal="center" vertical="center"/>
    </xf>
    <xf numFmtId="169" fontId="7" fillId="24" borderId="16" xfId="0" applyNumberFormat="1" applyFont="1" applyFill="1" applyBorder="1" applyAlignment="1">
      <alignment horizontal="center" vertical="center"/>
    </xf>
    <xf numFmtId="0" fontId="16" fillId="24" borderId="18" xfId="0" applyFont="1" applyFill="1" applyBorder="1" applyAlignment="1">
      <alignment horizontal="center" vertical="center"/>
    </xf>
    <xf numFmtId="3" fontId="2" fillId="8" borderId="13" xfId="0" applyNumberFormat="1" applyFont="1" applyFill="1" applyBorder="1" applyAlignment="1">
      <alignment horizontal="center" vertical="center"/>
    </xf>
    <xf numFmtId="169" fontId="7" fillId="8" borderId="16" xfId="0" applyNumberFormat="1" applyFont="1" applyFill="1" applyBorder="1" applyAlignment="1">
      <alignment horizontal="center" vertical="center"/>
    </xf>
    <xf numFmtId="0" fontId="16" fillId="8" borderId="18" xfId="0" applyFont="1" applyFill="1" applyBorder="1" applyAlignment="1">
      <alignment horizontal="center" vertical="center"/>
    </xf>
    <xf numFmtId="3" fontId="2" fillId="25" borderId="13" xfId="0" applyNumberFormat="1" applyFont="1" applyFill="1" applyBorder="1" applyAlignment="1">
      <alignment horizontal="center" vertical="center"/>
    </xf>
    <xf numFmtId="169" fontId="7" fillId="25" borderId="16" xfId="0" applyNumberFormat="1" applyFont="1" applyFill="1" applyBorder="1" applyAlignment="1">
      <alignment horizontal="center" vertical="center"/>
    </xf>
    <xf numFmtId="0" fontId="16" fillId="25" borderId="18" xfId="0" applyFont="1" applyFill="1" applyBorder="1" applyAlignment="1">
      <alignment horizontal="center" vertical="center"/>
    </xf>
    <xf numFmtId="3" fontId="2" fillId="26" borderId="13" xfId="0" applyNumberFormat="1" applyFont="1" applyFill="1" applyBorder="1" applyAlignment="1">
      <alignment horizontal="center" vertical="center"/>
    </xf>
    <xf numFmtId="169" fontId="7" fillId="26" borderId="16" xfId="0" applyNumberFormat="1" applyFont="1" applyFill="1" applyBorder="1" applyAlignment="1">
      <alignment horizontal="center" vertical="center"/>
    </xf>
    <xf numFmtId="0" fontId="16" fillId="26" borderId="18" xfId="0" applyFont="1" applyFill="1" applyBorder="1" applyAlignment="1">
      <alignment horizontal="center" vertical="center"/>
    </xf>
    <xf numFmtId="3" fontId="2" fillId="27" borderId="13" xfId="0" applyNumberFormat="1" applyFont="1" applyFill="1" applyBorder="1" applyAlignment="1">
      <alignment horizontal="center" vertical="center"/>
    </xf>
    <xf numFmtId="169" fontId="7" fillId="27" borderId="17" xfId="0" applyNumberFormat="1" applyFont="1" applyFill="1" applyBorder="1" applyAlignment="1">
      <alignment horizontal="center" vertical="center"/>
    </xf>
    <xf numFmtId="0" fontId="16" fillId="27" borderId="18" xfId="0" applyFont="1" applyFill="1" applyBorder="1" applyAlignment="1">
      <alignment horizontal="center" vertical="center"/>
    </xf>
    <xf numFmtId="3" fontId="2" fillId="7" borderId="13" xfId="0" applyNumberFormat="1" applyFont="1" applyFill="1" applyBorder="1" applyAlignment="1">
      <alignment horizontal="center" vertical="center"/>
    </xf>
    <xf numFmtId="169" fontId="7" fillId="7" borderId="17" xfId="0" applyNumberFormat="1" applyFont="1" applyFill="1" applyBorder="1" applyAlignment="1">
      <alignment horizontal="center" vertical="center"/>
    </xf>
    <xf numFmtId="0" fontId="16" fillId="7" borderId="18" xfId="0" applyFont="1" applyFill="1" applyBorder="1" applyAlignment="1">
      <alignment horizontal="center" vertical="center"/>
    </xf>
    <xf numFmtId="3" fontId="2" fillId="5" borderId="13" xfId="0" applyNumberFormat="1" applyFont="1" applyFill="1" applyBorder="1" applyAlignment="1">
      <alignment horizontal="center" vertical="center"/>
    </xf>
    <xf numFmtId="169" fontId="7" fillId="5" borderId="16" xfId="0" applyNumberFormat="1" applyFont="1" applyFill="1" applyBorder="1" applyAlignment="1">
      <alignment horizontal="center" vertical="center"/>
    </xf>
    <xf numFmtId="3" fontId="2" fillId="4" borderId="13" xfId="0" applyNumberFormat="1" applyFont="1" applyFill="1" applyBorder="1" applyAlignment="1">
      <alignment horizontal="center" vertical="center"/>
    </xf>
    <xf numFmtId="169" fontId="7" fillId="4" borderId="16" xfId="0" applyNumberFormat="1" applyFont="1" applyFill="1" applyBorder="1" applyAlignment="1">
      <alignment horizontal="center" vertical="center"/>
    </xf>
    <xf numFmtId="0" fontId="16" fillId="4" borderId="18" xfId="0" applyFont="1" applyFill="1" applyBorder="1" applyAlignment="1">
      <alignment horizontal="center" vertical="center"/>
    </xf>
    <xf numFmtId="3" fontId="2" fillId="30" borderId="13" xfId="0" applyNumberFormat="1" applyFont="1" applyFill="1" applyBorder="1" applyAlignment="1">
      <alignment horizontal="center" vertical="center"/>
    </xf>
    <xf numFmtId="169" fontId="7" fillId="30" borderId="16" xfId="0" applyNumberFormat="1" applyFont="1" applyFill="1" applyBorder="1" applyAlignment="1">
      <alignment horizontal="center" vertical="center"/>
    </xf>
    <xf numFmtId="0" fontId="16" fillId="30" borderId="18" xfId="0" applyFont="1" applyFill="1" applyBorder="1" applyAlignment="1">
      <alignment horizontal="center" vertical="center"/>
    </xf>
    <xf numFmtId="3" fontId="2" fillId="29" borderId="13" xfId="0" applyNumberFormat="1" applyFont="1" applyFill="1" applyBorder="1" applyAlignment="1">
      <alignment horizontal="center" vertical="center"/>
    </xf>
    <xf numFmtId="169" fontId="7" fillId="29" borderId="16" xfId="0" applyNumberFormat="1" applyFont="1" applyFill="1" applyBorder="1" applyAlignment="1">
      <alignment horizontal="center" vertical="center"/>
    </xf>
    <xf numFmtId="0" fontId="16" fillId="29" borderId="18" xfId="0" applyFont="1" applyFill="1" applyBorder="1" applyAlignment="1">
      <alignment horizontal="center" vertical="center"/>
    </xf>
    <xf numFmtId="3" fontId="2" fillId="31" borderId="13" xfId="0" applyNumberFormat="1" applyFont="1" applyFill="1" applyBorder="1" applyAlignment="1">
      <alignment horizontal="center" vertical="center"/>
    </xf>
    <xf numFmtId="169" fontId="7" fillId="31" borderId="16" xfId="0" applyNumberFormat="1" applyFont="1" applyFill="1" applyBorder="1" applyAlignment="1">
      <alignment horizontal="center" vertical="center"/>
    </xf>
    <xf numFmtId="0" fontId="16" fillId="31" borderId="18" xfId="0" applyFont="1" applyFill="1" applyBorder="1" applyAlignment="1">
      <alignment horizontal="center" vertical="center"/>
    </xf>
    <xf numFmtId="3" fontId="2" fillId="9" borderId="13" xfId="0" applyNumberFormat="1" applyFont="1" applyFill="1" applyBorder="1" applyAlignment="1">
      <alignment horizontal="center" vertical="center"/>
    </xf>
    <xf numFmtId="169" fontId="7" fillId="9" borderId="33" xfId="0" applyNumberFormat="1" applyFont="1" applyFill="1" applyBorder="1" applyAlignment="1">
      <alignment horizontal="center" vertical="center"/>
    </xf>
    <xf numFmtId="0" fontId="16" fillId="9" borderId="81" xfId="0" applyFont="1" applyFill="1" applyBorder="1" applyAlignment="1">
      <alignment horizontal="center" vertical="center"/>
    </xf>
    <xf numFmtId="3" fontId="2" fillId="28" borderId="22" xfId="0" applyNumberFormat="1" applyFont="1" applyFill="1" applyBorder="1" applyAlignment="1">
      <alignment horizontal="center" vertical="center"/>
    </xf>
    <xf numFmtId="169" fontId="7" fillId="28" borderId="25" xfId="0" applyNumberFormat="1" applyFont="1" applyFill="1" applyBorder="1" applyAlignment="1">
      <alignment horizontal="center" vertical="center"/>
    </xf>
    <xf numFmtId="0" fontId="16" fillId="28" borderId="36" xfId="0" applyFont="1" applyFill="1" applyBorder="1" applyAlignment="1">
      <alignment horizontal="center" vertical="center"/>
    </xf>
    <xf numFmtId="167" fontId="4" fillId="19" borderId="4" xfId="0" applyNumberFormat="1" applyFont="1" applyFill="1" applyBorder="1" applyAlignment="1">
      <alignment vertical="center" wrapText="1"/>
    </xf>
    <xf numFmtId="167" fontId="4" fillId="36" borderId="4" xfId="0" applyNumberFormat="1" applyFont="1" applyFill="1" applyBorder="1" applyAlignment="1">
      <alignment vertical="center" wrapText="1"/>
    </xf>
    <xf numFmtId="167" fontId="4" fillId="18" borderId="4" xfId="0" applyNumberFormat="1" applyFont="1" applyFill="1" applyBorder="1" applyAlignment="1">
      <alignment vertical="center" wrapText="1"/>
    </xf>
    <xf numFmtId="167" fontId="4" fillId="24" borderId="4" xfId="0" applyNumberFormat="1" applyFont="1" applyFill="1" applyBorder="1" applyAlignment="1">
      <alignment vertical="center" wrapText="1"/>
    </xf>
    <xf numFmtId="167" fontId="4" fillId="8" borderId="4" xfId="0" applyNumberFormat="1" applyFont="1" applyFill="1" applyBorder="1" applyAlignment="1">
      <alignment vertical="center" wrapText="1"/>
    </xf>
    <xf numFmtId="167" fontId="4" fillId="25" borderId="4" xfId="0" applyNumberFormat="1" applyFont="1" applyFill="1" applyBorder="1" applyAlignment="1">
      <alignment vertical="center" wrapText="1"/>
    </xf>
    <xf numFmtId="167" fontId="4" fillId="26" borderId="4" xfId="0" applyNumberFormat="1" applyFont="1" applyFill="1" applyBorder="1" applyAlignment="1">
      <alignment vertical="center" wrapText="1"/>
    </xf>
    <xf numFmtId="167" fontId="4" fillId="27" borderId="4" xfId="0" applyNumberFormat="1" applyFont="1" applyFill="1" applyBorder="1" applyAlignment="1">
      <alignment vertical="center" wrapText="1"/>
    </xf>
    <xf numFmtId="167" fontId="4" fillId="7" borderId="4" xfId="0" applyNumberFormat="1" applyFont="1" applyFill="1" applyBorder="1" applyAlignment="1">
      <alignment vertical="center" wrapText="1"/>
    </xf>
    <xf numFmtId="167" fontId="4" fillId="5" borderId="4" xfId="0" applyNumberFormat="1" applyFont="1" applyFill="1" applyBorder="1" applyAlignment="1">
      <alignment vertical="center" wrapText="1"/>
    </xf>
    <xf numFmtId="167" fontId="4" fillId="4" borderId="4" xfId="0" applyNumberFormat="1" applyFont="1" applyFill="1" applyBorder="1" applyAlignment="1">
      <alignment vertical="center" wrapText="1"/>
    </xf>
    <xf numFmtId="167" fontId="4" fillId="30" borderId="4" xfId="0" applyNumberFormat="1" applyFont="1" applyFill="1" applyBorder="1" applyAlignment="1">
      <alignment vertical="center" wrapText="1"/>
    </xf>
    <xf numFmtId="167" fontId="4" fillId="29" borderId="4" xfId="0" applyNumberFormat="1" applyFont="1" applyFill="1" applyBorder="1" applyAlignment="1">
      <alignment vertical="center" wrapText="1"/>
    </xf>
    <xf numFmtId="167" fontId="4" fillId="31" borderId="4" xfId="0" applyNumberFormat="1" applyFont="1" applyFill="1" applyBorder="1" applyAlignment="1">
      <alignment vertical="center" wrapText="1"/>
    </xf>
    <xf numFmtId="167" fontId="4" fillId="9" borderId="30" xfId="0" applyNumberFormat="1" applyFont="1" applyFill="1" applyBorder="1" applyAlignment="1">
      <alignment vertical="center" wrapText="1"/>
    </xf>
    <xf numFmtId="167" fontId="4" fillId="28" borderId="19" xfId="0" applyNumberFormat="1" applyFont="1" applyFill="1" applyBorder="1" applyAlignment="1">
      <alignment vertical="center" wrapText="1"/>
    </xf>
    <xf numFmtId="0" fontId="7" fillId="37" borderId="18" xfId="0" applyFont="1" applyFill="1" applyBorder="1" applyAlignment="1">
      <alignment horizontal="center" vertical="center"/>
    </xf>
    <xf numFmtId="0" fontId="1" fillId="37" borderId="12" xfId="0" applyFont="1" applyFill="1" applyBorder="1" applyAlignment="1">
      <alignment horizontal="center" vertical="center" wrapText="1"/>
    </xf>
    <xf numFmtId="0" fontId="6" fillId="37" borderId="13" xfId="0" applyFont="1" applyFill="1" applyBorder="1" applyAlignment="1">
      <alignment horizontal="center" vertical="center" wrapText="1"/>
    </xf>
    <xf numFmtId="3" fontId="18" fillId="37" borderId="4" xfId="0" applyNumberFormat="1" applyFont="1" applyFill="1" applyBorder="1" applyAlignment="1">
      <alignment vertical="center" wrapText="1"/>
    </xf>
    <xf numFmtId="9" fontId="6" fillId="37" borderId="2" xfId="0" applyNumberFormat="1" applyFont="1" applyFill="1" applyBorder="1" applyAlignment="1">
      <alignment horizontal="center" vertical="center"/>
    </xf>
    <xf numFmtId="168" fontId="2" fillId="37" borderId="2" xfId="0" applyNumberFormat="1" applyFont="1" applyFill="1" applyBorder="1" applyAlignment="1">
      <alignment horizontal="center" vertical="center"/>
    </xf>
    <xf numFmtId="3" fontId="2" fillId="37" borderId="13" xfId="0" applyNumberFormat="1" applyFont="1" applyFill="1" applyBorder="1" applyAlignment="1">
      <alignment horizontal="center" vertical="center"/>
    </xf>
    <xf numFmtId="167" fontId="4" fillId="37" borderId="4" xfId="0" applyNumberFormat="1" applyFont="1" applyFill="1" applyBorder="1" applyAlignment="1">
      <alignment vertical="center" wrapText="1"/>
    </xf>
    <xf numFmtId="169" fontId="7" fillId="37" borderId="16" xfId="0" applyNumberFormat="1" applyFont="1" applyFill="1" applyBorder="1" applyAlignment="1">
      <alignment horizontal="center" vertical="center"/>
    </xf>
    <xf numFmtId="0" fontId="16" fillId="37" borderId="18" xfId="0" applyFont="1" applyFill="1" applyBorder="1" applyAlignment="1">
      <alignment horizontal="center" vertical="center"/>
    </xf>
    <xf numFmtId="0" fontId="3" fillId="37" borderId="1" xfId="0" applyFont="1" applyFill="1" applyBorder="1" applyAlignment="1">
      <alignment horizontal="center" vertical="center" wrapText="1"/>
    </xf>
    <xf numFmtId="0" fontId="21" fillId="37" borderId="3" xfId="0" applyFont="1" applyFill="1" applyBorder="1" applyAlignment="1">
      <alignment horizontal="center" vertical="center" wrapText="1"/>
    </xf>
    <xf numFmtId="0" fontId="7" fillId="24" borderId="35" xfId="0" applyFont="1" applyFill="1" applyBorder="1" applyAlignment="1">
      <alignment horizontal="center" vertical="center"/>
    </xf>
    <xf numFmtId="0" fontId="4" fillId="24" borderId="3" xfId="0" applyFont="1" applyFill="1" applyBorder="1" applyAlignment="1">
      <alignment horizontal="center" vertical="center" wrapText="1"/>
    </xf>
    <xf numFmtId="165" fontId="16" fillId="37" borderId="2" xfId="0" applyNumberFormat="1" applyFont="1" applyFill="1" applyBorder="1" applyAlignment="1">
      <alignment horizontal="right" vertical="center" wrapText="1"/>
    </xf>
    <xf numFmtId="0" fontId="7" fillId="40" borderId="18" xfId="0" applyFont="1" applyFill="1" applyBorder="1" applyAlignment="1">
      <alignment horizontal="center" vertical="center"/>
    </xf>
    <xf numFmtId="0" fontId="15" fillId="40" borderId="1" xfId="0" applyFont="1" applyFill="1" applyBorder="1" applyAlignment="1">
      <alignment horizontal="center" vertical="center" wrapText="1"/>
    </xf>
    <xf numFmtId="0" fontId="1" fillId="40" borderId="12" xfId="0" applyFont="1" applyFill="1" applyBorder="1" applyAlignment="1">
      <alignment horizontal="center" vertical="center" wrapText="1"/>
    </xf>
    <xf numFmtId="0" fontId="6" fillId="40" borderId="13" xfId="0" applyFont="1" applyFill="1" applyBorder="1" applyAlignment="1">
      <alignment horizontal="center" vertical="center" wrapText="1"/>
    </xf>
    <xf numFmtId="165" fontId="16" fillId="40" borderId="2" xfId="0" applyNumberFormat="1" applyFont="1" applyFill="1" applyBorder="1" applyAlignment="1">
      <alignment horizontal="right" vertical="center" wrapText="1"/>
    </xf>
    <xf numFmtId="3" fontId="18" fillId="40" borderId="4" xfId="0" applyNumberFormat="1" applyFont="1" applyFill="1" applyBorder="1" applyAlignment="1">
      <alignment vertical="center" wrapText="1"/>
    </xf>
    <xf numFmtId="9" fontId="6" fillId="40" borderId="2" xfId="0" applyNumberFormat="1" applyFont="1" applyFill="1" applyBorder="1" applyAlignment="1">
      <alignment horizontal="center" vertical="center"/>
    </xf>
    <xf numFmtId="0" fontId="4" fillId="40" borderId="3" xfId="0" applyFont="1" applyFill="1" applyBorder="1" applyAlignment="1">
      <alignment horizontal="center" vertical="center" wrapText="1"/>
    </xf>
    <xf numFmtId="168" fontId="2" fillId="40" borderId="2" xfId="0" applyNumberFormat="1" applyFont="1" applyFill="1" applyBorder="1" applyAlignment="1">
      <alignment horizontal="center" vertical="center"/>
    </xf>
    <xf numFmtId="3" fontId="2" fillId="40" borderId="13" xfId="0" applyNumberFormat="1" applyFont="1" applyFill="1" applyBorder="1" applyAlignment="1">
      <alignment horizontal="center" vertical="center"/>
    </xf>
    <xf numFmtId="167" fontId="4" fillId="40" borderId="4" xfId="0" applyNumberFormat="1" applyFont="1" applyFill="1" applyBorder="1" applyAlignment="1">
      <alignment vertical="center" wrapText="1"/>
    </xf>
    <xf numFmtId="169" fontId="7" fillId="40" borderId="16" xfId="0" applyNumberFormat="1" applyFont="1" applyFill="1" applyBorder="1" applyAlignment="1">
      <alignment horizontal="center" vertical="center"/>
    </xf>
    <xf numFmtId="0" fontId="16" fillId="40" borderId="18" xfId="0" applyFont="1" applyFill="1" applyBorder="1" applyAlignment="1">
      <alignment horizontal="center" vertical="center"/>
    </xf>
    <xf numFmtId="0" fontId="18" fillId="35" borderId="1" xfId="0" applyFont="1" applyFill="1" applyBorder="1" applyAlignment="1">
      <alignment horizontal="center" vertical="center" wrapText="1"/>
    </xf>
    <xf numFmtId="0" fontId="1" fillId="35" borderId="12" xfId="0" applyFont="1" applyFill="1" applyBorder="1" applyAlignment="1">
      <alignment horizontal="center" vertical="center" wrapText="1"/>
    </xf>
    <xf numFmtId="0" fontId="6" fillId="35" borderId="13" xfId="0" applyFont="1" applyFill="1" applyBorder="1" applyAlignment="1">
      <alignment horizontal="center" vertical="center" wrapText="1"/>
    </xf>
    <xf numFmtId="3" fontId="18" fillId="35" borderId="4" xfId="0" applyNumberFormat="1" applyFont="1" applyFill="1" applyBorder="1" applyAlignment="1">
      <alignment vertical="center" wrapText="1"/>
    </xf>
    <xf numFmtId="9" fontId="6" fillId="35" borderId="2" xfId="0" applyNumberFormat="1" applyFont="1" applyFill="1" applyBorder="1" applyAlignment="1">
      <alignment horizontal="center" vertical="center"/>
    </xf>
    <xf numFmtId="0" fontId="4" fillId="35" borderId="3" xfId="0" applyFont="1" applyFill="1" applyBorder="1" applyAlignment="1">
      <alignment horizontal="center" vertical="center" wrapText="1"/>
    </xf>
    <xf numFmtId="168" fontId="2" fillId="35" borderId="2" xfId="0" applyNumberFormat="1" applyFont="1" applyFill="1" applyBorder="1" applyAlignment="1">
      <alignment horizontal="center" vertical="center"/>
    </xf>
    <xf numFmtId="167" fontId="4" fillId="35" borderId="4" xfId="0" applyNumberFormat="1" applyFont="1" applyFill="1" applyBorder="1" applyAlignment="1">
      <alignment vertical="center" wrapText="1"/>
    </xf>
    <xf numFmtId="169" fontId="7" fillId="35" borderId="16" xfId="0" applyNumberFormat="1" applyFont="1" applyFill="1" applyBorder="1" applyAlignment="1">
      <alignment horizontal="center" vertical="center"/>
    </xf>
    <xf numFmtId="0" fontId="16" fillId="35" borderId="18" xfId="0" applyFont="1" applyFill="1" applyBorder="1" applyAlignment="1">
      <alignment horizontal="center" vertical="center"/>
    </xf>
    <xf numFmtId="0" fontId="7" fillId="35" borderId="18" xfId="0" applyFont="1" applyFill="1" applyBorder="1" applyAlignment="1">
      <alignment horizontal="center" vertical="center"/>
    </xf>
    <xf numFmtId="0" fontId="3" fillId="35" borderId="1" xfId="0" applyFont="1" applyFill="1" applyBorder="1" applyAlignment="1">
      <alignment horizontal="center" vertical="center" wrapText="1"/>
    </xf>
    <xf numFmtId="164" fontId="4" fillId="35" borderId="3" xfId="0" applyNumberFormat="1" applyFont="1" applyFill="1" applyBorder="1" applyAlignment="1">
      <alignment horizontal="center" vertical="center" wrapText="1"/>
    </xf>
    <xf numFmtId="0" fontId="7" fillId="41" borderId="35" xfId="0" applyFont="1" applyFill="1" applyBorder="1" applyAlignment="1">
      <alignment horizontal="center" vertical="center"/>
    </xf>
    <xf numFmtId="0" fontId="3" fillId="41" borderId="5" xfId="0" applyFont="1" applyFill="1" applyBorder="1" applyAlignment="1">
      <alignment horizontal="center" vertical="center" wrapText="1"/>
    </xf>
    <xf numFmtId="0" fontId="1" fillId="41" borderId="6" xfId="0" applyFont="1" applyFill="1" applyBorder="1" applyAlignment="1">
      <alignment horizontal="center" vertical="center" wrapText="1"/>
    </xf>
    <xf numFmtId="0" fontId="6" fillId="41" borderId="7" xfId="0" applyFont="1" applyFill="1" applyBorder="1" applyAlignment="1">
      <alignment horizontal="center" vertical="center" wrapText="1"/>
    </xf>
    <xf numFmtId="165" fontId="16" fillId="41" borderId="2" xfId="0" applyNumberFormat="1" applyFont="1" applyFill="1" applyBorder="1" applyAlignment="1">
      <alignment horizontal="right" vertical="center" wrapText="1"/>
    </xf>
    <xf numFmtId="3" fontId="18" fillId="41" borderId="11" xfId="0" applyNumberFormat="1" applyFont="1" applyFill="1" applyBorder="1" applyAlignment="1">
      <alignment vertical="center" wrapText="1"/>
    </xf>
    <xf numFmtId="9" fontId="6" fillId="41" borderId="8" xfId="0" applyNumberFormat="1" applyFont="1" applyFill="1" applyBorder="1" applyAlignment="1">
      <alignment horizontal="center" vertical="center"/>
    </xf>
    <xf numFmtId="0" fontId="4" fillId="41" borderId="9" xfId="0" applyFont="1" applyFill="1" applyBorder="1" applyAlignment="1">
      <alignment horizontal="center" vertical="center" wrapText="1"/>
    </xf>
    <xf numFmtId="168" fontId="2" fillId="41" borderId="8" xfId="0" applyNumberFormat="1" applyFont="1" applyFill="1" applyBorder="1" applyAlignment="1">
      <alignment horizontal="center" vertical="center"/>
    </xf>
    <xf numFmtId="3" fontId="2" fillId="41" borderId="13" xfId="0" applyNumberFormat="1" applyFont="1" applyFill="1" applyBorder="1" applyAlignment="1">
      <alignment horizontal="center" vertical="center"/>
    </xf>
    <xf numFmtId="167" fontId="4" fillId="41" borderId="11" xfId="0" applyNumberFormat="1" applyFont="1" applyFill="1" applyBorder="1" applyAlignment="1">
      <alignment vertical="center" wrapText="1"/>
    </xf>
    <xf numFmtId="169" fontId="7" fillId="41" borderId="17" xfId="0" applyNumberFormat="1" applyFont="1" applyFill="1" applyBorder="1" applyAlignment="1">
      <alignment horizontal="center" vertical="center"/>
    </xf>
    <xf numFmtId="0" fontId="16" fillId="41" borderId="35" xfId="0" applyFont="1" applyFill="1" applyBorder="1" applyAlignment="1">
      <alignment horizontal="center" vertical="center"/>
    </xf>
    <xf numFmtId="0" fontId="7" fillId="41" borderId="18" xfId="0" applyFont="1" applyFill="1" applyBorder="1" applyAlignment="1">
      <alignment horizontal="center" vertical="center"/>
    </xf>
    <xf numFmtId="0" fontId="15" fillId="41" borderId="1" xfId="0" applyFont="1" applyFill="1" applyBorder="1" applyAlignment="1">
      <alignment horizontal="center" vertical="center" wrapText="1"/>
    </xf>
    <xf numFmtId="0" fontId="1" fillId="41" borderId="12" xfId="0" applyFont="1" applyFill="1" applyBorder="1" applyAlignment="1">
      <alignment horizontal="center" vertical="center" wrapText="1"/>
    </xf>
    <xf numFmtId="0" fontId="6" fillId="41" borderId="13" xfId="0" applyFont="1" applyFill="1" applyBorder="1" applyAlignment="1">
      <alignment horizontal="center" vertical="center" wrapText="1"/>
    </xf>
    <xf numFmtId="3" fontId="18" fillId="41" borderId="4" xfId="0" applyNumberFormat="1" applyFont="1" applyFill="1" applyBorder="1" applyAlignment="1">
      <alignment vertical="center" wrapText="1"/>
    </xf>
    <xf numFmtId="9" fontId="6" fillId="41" borderId="2" xfId="0" applyNumberFormat="1" applyFont="1" applyFill="1" applyBorder="1" applyAlignment="1">
      <alignment horizontal="center" vertical="center"/>
    </xf>
    <xf numFmtId="0" fontId="4" fillId="41" borderId="3" xfId="0" applyFont="1" applyFill="1" applyBorder="1" applyAlignment="1">
      <alignment horizontal="center" vertical="center" wrapText="1"/>
    </xf>
    <xf numFmtId="168" fontId="2" fillId="41" borderId="2" xfId="0" applyNumberFormat="1" applyFont="1" applyFill="1" applyBorder="1" applyAlignment="1">
      <alignment horizontal="center" vertical="center"/>
    </xf>
    <xf numFmtId="167" fontId="4" fillId="41" borderId="4" xfId="0" applyNumberFormat="1" applyFont="1" applyFill="1" applyBorder="1" applyAlignment="1">
      <alignment vertical="center" wrapText="1"/>
    </xf>
    <xf numFmtId="169" fontId="7" fillId="41" borderId="16" xfId="0" applyNumberFormat="1" applyFont="1" applyFill="1" applyBorder="1" applyAlignment="1">
      <alignment horizontal="center" vertical="center"/>
    </xf>
    <xf numFmtId="0" fontId="16" fillId="41" borderId="18" xfId="0" applyFont="1" applyFill="1" applyBorder="1" applyAlignment="1">
      <alignment horizontal="center" vertical="center"/>
    </xf>
    <xf numFmtId="0" fontId="7" fillId="13" borderId="18" xfId="0" applyFont="1" applyFill="1" applyBorder="1" applyAlignment="1">
      <alignment horizontal="center" vertical="center"/>
    </xf>
    <xf numFmtId="0" fontId="15" fillId="13" borderId="1" xfId="0" applyFont="1" applyFill="1" applyBorder="1" applyAlignment="1">
      <alignment horizontal="center" vertical="center" wrapText="1"/>
    </xf>
    <xf numFmtId="168" fontId="2" fillId="13" borderId="2" xfId="0" applyNumberFormat="1" applyFont="1" applyFill="1" applyBorder="1" applyAlignment="1">
      <alignment horizontal="center" vertical="center"/>
    </xf>
    <xf numFmtId="3" fontId="2" fillId="13" borderId="13" xfId="0" applyNumberFormat="1" applyFont="1" applyFill="1" applyBorder="1" applyAlignment="1">
      <alignment horizontal="center" vertical="center"/>
    </xf>
    <xf numFmtId="167" fontId="4" fillId="13" borderId="4" xfId="0" applyNumberFormat="1" applyFont="1" applyFill="1" applyBorder="1" applyAlignment="1">
      <alignment vertical="center" wrapText="1"/>
    </xf>
    <xf numFmtId="169" fontId="7" fillId="13" borderId="16" xfId="0" applyNumberFormat="1" applyFont="1" applyFill="1" applyBorder="1" applyAlignment="1">
      <alignment horizontal="center" vertical="center"/>
    </xf>
    <xf numFmtId="0" fontId="16" fillId="13" borderId="18" xfId="0" applyFont="1" applyFill="1" applyBorder="1" applyAlignment="1">
      <alignment horizontal="center" vertical="center"/>
    </xf>
    <xf numFmtId="0" fontId="7" fillId="42" borderId="35" xfId="0" applyFont="1" applyFill="1" applyBorder="1" applyAlignment="1">
      <alignment horizontal="center" vertical="center"/>
    </xf>
    <xf numFmtId="0" fontId="15" fillId="42" borderId="1" xfId="0" applyFont="1" applyFill="1" applyBorder="1" applyAlignment="1">
      <alignment horizontal="center" vertical="center" wrapText="1"/>
    </xf>
    <xf numFmtId="0" fontId="1" fillId="42" borderId="12" xfId="0" applyFont="1" applyFill="1" applyBorder="1" applyAlignment="1">
      <alignment horizontal="center" vertical="center" wrapText="1"/>
    </xf>
    <xf numFmtId="0" fontId="6" fillId="42" borderId="13" xfId="0" applyFont="1" applyFill="1" applyBorder="1" applyAlignment="1">
      <alignment horizontal="center" vertical="center" wrapText="1"/>
    </xf>
    <xf numFmtId="165" fontId="16" fillId="42" borderId="2" xfId="0" applyNumberFormat="1" applyFont="1" applyFill="1" applyBorder="1" applyAlignment="1">
      <alignment horizontal="right" vertical="center" wrapText="1"/>
    </xf>
    <xf numFmtId="3" fontId="18" fillId="42" borderId="4" xfId="0" applyNumberFormat="1" applyFont="1" applyFill="1" applyBorder="1" applyAlignment="1">
      <alignment vertical="center" wrapText="1"/>
    </xf>
    <xf numFmtId="9" fontId="6" fillId="42" borderId="2" xfId="0" applyNumberFormat="1" applyFont="1" applyFill="1" applyBorder="1" applyAlignment="1">
      <alignment horizontal="center" vertical="center"/>
    </xf>
    <xf numFmtId="0" fontId="4" fillId="42" borderId="3" xfId="0" applyFont="1" applyFill="1" applyBorder="1" applyAlignment="1">
      <alignment horizontal="center" vertical="center" wrapText="1"/>
    </xf>
    <xf numFmtId="168" fontId="2" fillId="42" borderId="2" xfId="0" applyNumberFormat="1" applyFont="1" applyFill="1" applyBorder="1" applyAlignment="1">
      <alignment horizontal="center" vertical="center"/>
    </xf>
    <xf numFmtId="3" fontId="2" fillId="42" borderId="13" xfId="0" applyNumberFormat="1" applyFont="1" applyFill="1" applyBorder="1" applyAlignment="1">
      <alignment horizontal="center" vertical="center"/>
    </xf>
    <xf numFmtId="167" fontId="4" fillId="42" borderId="4" xfId="0" applyNumberFormat="1" applyFont="1" applyFill="1" applyBorder="1" applyAlignment="1">
      <alignment vertical="center" wrapText="1"/>
    </xf>
    <xf numFmtId="169" fontId="7" fillId="42" borderId="16" xfId="0" applyNumberFormat="1" applyFont="1" applyFill="1" applyBorder="1" applyAlignment="1">
      <alignment horizontal="center" vertical="center"/>
    </xf>
    <xf numFmtId="0" fontId="16" fillId="42" borderId="18" xfId="0" applyFont="1" applyFill="1" applyBorder="1" applyAlignment="1">
      <alignment horizontal="center" vertical="center"/>
    </xf>
    <xf numFmtId="0" fontId="7" fillId="42" borderId="18" xfId="0" applyFont="1" applyFill="1" applyBorder="1" applyAlignment="1">
      <alignment horizontal="center" vertical="center"/>
    </xf>
    <xf numFmtId="0" fontId="25" fillId="38" borderId="2" xfId="0" applyFont="1" applyFill="1" applyBorder="1" applyAlignment="1">
      <alignment horizontal="center" vertical="center"/>
    </xf>
    <xf numFmtId="0" fontId="35" fillId="38" borderId="1" xfId="0" applyFont="1" applyFill="1" applyBorder="1" applyAlignment="1">
      <alignment horizontal="center" vertical="center"/>
    </xf>
    <xf numFmtId="0" fontId="35" fillId="38" borderId="4" xfId="0" applyFont="1" applyFill="1" applyBorder="1" applyAlignment="1">
      <alignment horizontal="center" vertical="center"/>
    </xf>
    <xf numFmtId="0" fontId="31" fillId="39" borderId="70" xfId="0" applyFont="1" applyFill="1" applyBorder="1" applyAlignment="1">
      <alignment horizontal="center" vertical="center"/>
    </xf>
    <xf numFmtId="0" fontId="31" fillId="39" borderId="71" xfId="0" applyFont="1" applyFill="1" applyBorder="1" applyAlignment="1">
      <alignment horizontal="center" vertical="center"/>
    </xf>
    <xf numFmtId="0" fontId="31" fillId="39" borderId="72" xfId="0" applyFont="1" applyFill="1" applyBorder="1" applyAlignment="1">
      <alignment horizontal="center" vertical="center"/>
    </xf>
    <xf numFmtId="0" fontId="15" fillId="0" borderId="50" xfId="0" applyFont="1" applyFill="1" applyBorder="1" applyAlignment="1">
      <alignment horizontal="center" vertical="center" wrapText="1"/>
    </xf>
    <xf numFmtId="0" fontId="15" fillId="0" borderId="73"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15" fillId="0" borderId="74" xfId="0" applyFont="1" applyFill="1" applyBorder="1" applyAlignment="1">
      <alignment horizontal="center" vertical="center" wrapText="1"/>
    </xf>
    <xf numFmtId="0" fontId="15" fillId="0" borderId="37" xfId="0" applyFont="1" applyFill="1" applyBorder="1" applyAlignment="1">
      <alignment horizontal="center" vertical="center" wrapText="1"/>
    </xf>
    <xf numFmtId="0" fontId="15" fillId="0" borderId="38" xfId="0" applyFont="1" applyFill="1" applyBorder="1" applyAlignment="1">
      <alignment horizontal="center" vertical="center" wrapText="1"/>
    </xf>
    <xf numFmtId="0" fontId="15" fillId="0" borderId="75" xfId="0" applyFont="1" applyFill="1" applyBorder="1" applyAlignment="1">
      <alignment horizontal="center" vertical="center" wrapText="1"/>
    </xf>
    <xf numFmtId="0" fontId="15" fillId="0" borderId="76" xfId="0" applyFont="1" applyFill="1" applyBorder="1" applyAlignment="1">
      <alignment horizontal="center" vertical="center" wrapText="1"/>
    </xf>
    <xf numFmtId="0" fontId="15" fillId="0" borderId="67" xfId="0" applyFont="1" applyFill="1" applyBorder="1" applyAlignment="1">
      <alignment horizontal="center" vertical="center" wrapText="1"/>
    </xf>
    <xf numFmtId="0" fontId="20" fillId="0" borderId="67" xfId="0" applyFont="1" applyFill="1" applyBorder="1" applyAlignment="1">
      <alignment horizontal="center" vertical="center" wrapText="1"/>
    </xf>
    <xf numFmtId="0" fontId="20" fillId="0" borderId="25" xfId="0" applyFont="1" applyFill="1" applyBorder="1" applyAlignment="1">
      <alignment horizontal="center" vertical="center" wrapText="1"/>
    </xf>
    <xf numFmtId="0" fontId="21" fillId="0" borderId="68" xfId="0" applyFont="1" applyFill="1" applyBorder="1" applyAlignment="1">
      <alignment horizontal="center" vertical="center" wrapText="1"/>
    </xf>
    <xf numFmtId="0" fontId="21" fillId="0" borderId="69" xfId="0" applyFont="1" applyFill="1" applyBorder="1" applyAlignment="1">
      <alignment horizontal="center" vertical="center" wrapText="1"/>
    </xf>
    <xf numFmtId="167" fontId="18" fillId="0" borderId="63" xfId="0" applyNumberFormat="1" applyFont="1" applyFill="1" applyBorder="1" applyAlignment="1">
      <alignment horizontal="center" vertical="center" wrapText="1"/>
    </xf>
    <xf numFmtId="167" fontId="15" fillId="0" borderId="80" xfId="0" applyNumberFormat="1" applyFont="1" applyFill="1" applyBorder="1" applyAlignment="1">
      <alignment horizontal="center" vertical="center" wrapText="1"/>
    </xf>
    <xf numFmtId="167" fontId="15" fillId="0" borderId="22" xfId="0" applyNumberFormat="1" applyFont="1" applyFill="1" applyBorder="1" applyAlignment="1">
      <alignment horizontal="center" vertical="center" wrapText="1"/>
    </xf>
    <xf numFmtId="167" fontId="15" fillId="0" borderId="23" xfId="0" applyNumberFormat="1" applyFont="1" applyFill="1" applyBorder="1" applyAlignment="1">
      <alignment horizontal="center" vertical="center" wrapText="1"/>
    </xf>
    <xf numFmtId="0" fontId="17" fillId="0" borderId="63"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18" fillId="0" borderId="67" xfId="0" applyFont="1" applyFill="1" applyBorder="1" applyAlignment="1">
      <alignment horizontal="center" vertical="center" wrapText="1"/>
    </xf>
    <xf numFmtId="0" fontId="18" fillId="0" borderId="25" xfId="0" applyFont="1" applyFill="1" applyBorder="1" applyAlignment="1">
      <alignment horizontal="center" vertical="center" wrapText="1"/>
    </xf>
    <xf numFmtId="9" fontId="27" fillId="2" borderId="45" xfId="0" applyNumberFormat="1" applyFont="1" applyFill="1" applyBorder="1" applyAlignment="1">
      <alignment horizontal="center" vertical="center"/>
    </xf>
    <xf numFmtId="9" fontId="27" fillId="2" borderId="57" xfId="0" applyNumberFormat="1" applyFont="1" applyFill="1" applyBorder="1" applyAlignment="1">
      <alignment horizontal="center" vertical="center"/>
    </xf>
    <xf numFmtId="0" fontId="15" fillId="0" borderId="64" xfId="0" applyFont="1" applyFill="1" applyBorder="1" applyAlignment="1">
      <alignment horizontal="center" vertical="center" wrapText="1"/>
    </xf>
    <xf numFmtId="0" fontId="12" fillId="6" borderId="59" xfId="0" applyFont="1" applyFill="1" applyBorder="1" applyAlignment="1">
      <alignment horizontal="center" vertical="center" wrapText="1"/>
    </xf>
    <xf numFmtId="0" fontId="12" fillId="6" borderId="60" xfId="0" applyFont="1" applyFill="1" applyBorder="1" applyAlignment="1">
      <alignment horizontal="center" vertical="center" wrapText="1"/>
    </xf>
    <xf numFmtId="0" fontId="12" fillId="6" borderId="61" xfId="0" applyFont="1" applyFill="1" applyBorder="1" applyAlignment="1">
      <alignment horizontal="center" vertical="center" wrapText="1"/>
    </xf>
    <xf numFmtId="0" fontId="12" fillId="6" borderId="39" xfId="0" applyFont="1" applyFill="1" applyBorder="1" applyAlignment="1">
      <alignment horizontal="center" vertical="center" wrapText="1"/>
    </xf>
    <xf numFmtId="0" fontId="12" fillId="6" borderId="40" xfId="0" applyFont="1" applyFill="1" applyBorder="1" applyAlignment="1">
      <alignment horizontal="center" vertical="center" wrapText="1"/>
    </xf>
    <xf numFmtId="0" fontId="12" fillId="6" borderId="41" xfId="0" applyFont="1" applyFill="1" applyBorder="1" applyAlignment="1">
      <alignment horizontal="center" vertical="center" wrapText="1"/>
    </xf>
    <xf numFmtId="0" fontId="28" fillId="6" borderId="59" xfId="0" applyFont="1" applyFill="1" applyBorder="1" applyAlignment="1">
      <alignment horizontal="center" vertical="center" wrapText="1"/>
    </xf>
    <xf numFmtId="0" fontId="28" fillId="6" borderId="60" xfId="0" applyFont="1" applyFill="1" applyBorder="1" applyAlignment="1">
      <alignment horizontal="center" vertical="center" wrapText="1"/>
    </xf>
    <xf numFmtId="0" fontId="28" fillId="6" borderId="61" xfId="0" applyFont="1" applyFill="1" applyBorder="1" applyAlignment="1">
      <alignment horizontal="center" vertical="center" wrapText="1"/>
    </xf>
    <xf numFmtId="0" fontId="28" fillId="6" borderId="50" xfId="0" applyFont="1" applyFill="1" applyBorder="1" applyAlignment="1">
      <alignment horizontal="center" vertical="center" wrapText="1"/>
    </xf>
    <xf numFmtId="0" fontId="28" fillId="6" borderId="62" xfId="0" applyFont="1" applyFill="1" applyBorder="1" applyAlignment="1">
      <alignment horizontal="center" vertical="center" wrapText="1"/>
    </xf>
    <xf numFmtId="0" fontId="28" fillId="6" borderId="8" xfId="0" applyFont="1" applyFill="1" applyBorder="1" applyAlignment="1">
      <alignment horizontal="center" vertical="center" wrapText="1"/>
    </xf>
    <xf numFmtId="0" fontId="28" fillId="6" borderId="10" xfId="0" applyFont="1" applyFill="1" applyBorder="1" applyAlignment="1">
      <alignment horizontal="center" vertical="center" wrapText="1"/>
    </xf>
    <xf numFmtId="165" fontId="18" fillId="6" borderId="39" xfId="0" applyNumberFormat="1" applyFont="1" applyFill="1" applyBorder="1" applyAlignment="1">
      <alignment horizontal="center" vertical="center" wrapText="1"/>
    </xf>
    <xf numFmtId="165" fontId="18" fillId="6" borderId="40" xfId="0" applyNumberFormat="1" applyFont="1" applyFill="1" applyBorder="1" applyAlignment="1">
      <alignment horizontal="center" vertical="center" wrapText="1"/>
    </xf>
    <xf numFmtId="165" fontId="18" fillId="6" borderId="41" xfId="0" applyNumberFormat="1" applyFont="1" applyFill="1" applyBorder="1" applyAlignment="1">
      <alignment horizontal="center" vertical="center" wrapText="1"/>
    </xf>
    <xf numFmtId="0" fontId="12" fillId="2" borderId="54" xfId="0" applyFont="1" applyFill="1" applyBorder="1" applyAlignment="1">
      <alignment horizontal="center" vertical="center" wrapText="1"/>
    </xf>
    <xf numFmtId="0" fontId="12" fillId="2" borderId="55" xfId="0" applyFont="1" applyFill="1" applyBorder="1" applyAlignment="1">
      <alignment horizontal="center" vertical="center" wrapText="1"/>
    </xf>
    <xf numFmtId="0" fontId="12" fillId="2" borderId="56" xfId="0" applyFont="1" applyFill="1" applyBorder="1" applyAlignment="1">
      <alignment horizontal="center" vertical="center" wrapText="1"/>
    </xf>
    <xf numFmtId="166" fontId="16" fillId="2" borderId="45" xfId="0" applyNumberFormat="1" applyFont="1" applyFill="1" applyBorder="1" applyAlignment="1">
      <alignment horizontal="right" vertical="center" wrapText="1"/>
    </xf>
    <xf numFmtId="166" fontId="16" fillId="2" borderId="46" xfId="0" applyNumberFormat="1" applyFont="1" applyFill="1" applyBorder="1" applyAlignment="1">
      <alignment horizontal="right" vertical="center" wrapText="1"/>
    </xf>
    <xf numFmtId="0" fontId="30" fillId="2" borderId="46" xfId="0" applyFont="1" applyFill="1" applyBorder="1" applyAlignment="1">
      <alignment horizontal="left" vertical="center" wrapText="1"/>
    </xf>
    <xf numFmtId="0" fontId="30" fillId="2" borderId="53" xfId="0" applyFont="1" applyFill="1" applyBorder="1" applyAlignment="1">
      <alignment horizontal="left" vertical="center" wrapText="1"/>
    </xf>
    <xf numFmtId="167" fontId="16" fillId="2" borderId="45" xfId="0" applyNumberFormat="1" applyFont="1" applyFill="1" applyBorder="1" applyAlignment="1">
      <alignment horizontal="right" vertical="center"/>
    </xf>
    <xf numFmtId="167" fontId="16" fillId="2" borderId="46" xfId="0" applyNumberFormat="1" applyFont="1" applyFill="1" applyBorder="1" applyAlignment="1">
      <alignment horizontal="right" vertical="center"/>
    </xf>
    <xf numFmtId="0" fontId="4" fillId="0" borderId="42" xfId="0" applyFont="1" applyFill="1" applyBorder="1" applyAlignment="1">
      <alignment horizontal="left" vertical="center" wrapText="1"/>
    </xf>
    <xf numFmtId="0" fontId="4" fillId="0" borderId="43" xfId="0" applyFont="1" applyFill="1" applyBorder="1" applyAlignment="1">
      <alignment horizontal="left" vertical="center"/>
    </xf>
    <xf numFmtId="0" fontId="4" fillId="0" borderId="44" xfId="0" applyFont="1" applyFill="1" applyBorder="1" applyAlignment="1">
      <alignment horizontal="left" vertical="center"/>
    </xf>
    <xf numFmtId="0" fontId="12" fillId="3" borderId="47" xfId="0" applyFont="1" applyFill="1" applyBorder="1" applyAlignment="1">
      <alignment horizontal="center" vertical="center" wrapText="1"/>
    </xf>
    <xf numFmtId="0" fontId="12" fillId="3" borderId="48" xfId="0" applyFont="1" applyFill="1" applyBorder="1" applyAlignment="1">
      <alignment horizontal="center" vertical="center" wrapText="1"/>
    </xf>
    <xf numFmtId="0" fontId="12" fillId="3" borderId="49" xfId="0" applyFont="1" applyFill="1" applyBorder="1" applyAlignment="1">
      <alignment horizontal="center" vertical="center" wrapText="1"/>
    </xf>
    <xf numFmtId="166" fontId="16" fillId="3" borderId="47" xfId="0" applyNumberFormat="1" applyFont="1" applyFill="1" applyBorder="1" applyAlignment="1">
      <alignment horizontal="right" vertical="center" wrapText="1"/>
    </xf>
    <xf numFmtId="166" fontId="16" fillId="3" borderId="48" xfId="0" applyNumberFormat="1" applyFont="1" applyFill="1" applyBorder="1" applyAlignment="1">
      <alignment horizontal="right" vertical="center" wrapText="1"/>
    </xf>
    <xf numFmtId="0" fontId="30" fillId="3" borderId="48" xfId="0" applyFont="1" applyFill="1" applyBorder="1" applyAlignment="1">
      <alignment horizontal="left" vertical="center" wrapText="1"/>
    </xf>
    <xf numFmtId="0" fontId="30" fillId="3" borderId="49" xfId="0" applyFont="1" applyFill="1" applyBorder="1" applyAlignment="1">
      <alignment horizontal="left" vertical="center" wrapText="1"/>
    </xf>
    <xf numFmtId="167" fontId="16" fillId="3" borderId="47" xfId="0" applyNumberFormat="1" applyFont="1" applyFill="1" applyBorder="1" applyAlignment="1">
      <alignment horizontal="right" vertical="center"/>
    </xf>
    <xf numFmtId="167" fontId="16" fillId="3" borderId="48" xfId="0" applyNumberFormat="1" applyFont="1" applyFill="1" applyBorder="1" applyAlignment="1">
      <alignment horizontal="right" vertical="center"/>
    </xf>
    <xf numFmtId="9" fontId="27" fillId="3" borderId="47" xfId="0" applyNumberFormat="1" applyFont="1" applyFill="1" applyBorder="1" applyAlignment="1">
      <alignment horizontal="center" vertical="center"/>
    </xf>
    <xf numFmtId="9" fontId="27" fillId="3" borderId="58" xfId="0" applyNumberFormat="1" applyFont="1" applyFill="1" applyBorder="1" applyAlignment="1">
      <alignment horizontal="center" vertical="center"/>
    </xf>
    <xf numFmtId="0" fontId="33" fillId="33" borderId="77" xfId="0" applyFont="1" applyFill="1" applyBorder="1" applyAlignment="1">
      <alignment horizontal="center" vertical="center" wrapText="1"/>
    </xf>
    <xf numFmtId="0" fontId="33" fillId="33" borderId="78" xfId="0" applyFont="1" applyFill="1" applyBorder="1" applyAlignment="1">
      <alignment horizontal="center" vertical="center" wrapText="1"/>
    </xf>
    <xf numFmtId="0" fontId="33" fillId="33" borderId="79" xfId="0" applyFont="1" applyFill="1" applyBorder="1" applyAlignment="1">
      <alignment horizontal="center" vertical="center" wrapText="1"/>
    </xf>
    <xf numFmtId="0" fontId="10" fillId="0" borderId="50" xfId="0" applyFont="1" applyFill="1" applyBorder="1" applyAlignment="1">
      <alignment horizontal="left"/>
    </xf>
    <xf numFmtId="0" fontId="10" fillId="0" borderId="51" xfId="0" applyFont="1" applyFill="1" applyBorder="1" applyAlignment="1">
      <alignment horizontal="left"/>
    </xf>
    <xf numFmtId="0" fontId="10" fillId="0" borderId="52" xfId="0" applyFont="1" applyFill="1" applyBorder="1" applyAlignment="1">
      <alignment horizontal="left"/>
    </xf>
    <xf numFmtId="0" fontId="4" fillId="0" borderId="43" xfId="0" applyFont="1" applyFill="1" applyBorder="1" applyAlignment="1">
      <alignment horizontal="left" vertical="center" wrapText="1"/>
    </xf>
    <xf numFmtId="0" fontId="4" fillId="0" borderId="44" xfId="0" applyFont="1" applyFill="1" applyBorder="1" applyAlignment="1">
      <alignment horizontal="left" vertical="center" wrapText="1"/>
    </xf>
    <xf numFmtId="0" fontId="4" fillId="0" borderId="39" xfId="0" applyFont="1" applyFill="1" applyBorder="1" applyAlignment="1">
      <alignment horizontal="left" vertical="center" wrapText="1"/>
    </xf>
    <xf numFmtId="0" fontId="4" fillId="0" borderId="40" xfId="0" applyFont="1" applyFill="1" applyBorder="1" applyAlignment="1">
      <alignment horizontal="left" vertical="center"/>
    </xf>
    <xf numFmtId="0" fontId="4" fillId="0" borderId="41" xfId="0" applyFont="1" applyFill="1" applyBorder="1" applyAlignment="1">
      <alignment horizontal="left" vertical="center"/>
    </xf>
    <xf numFmtId="0" fontId="17" fillId="0" borderId="42" xfId="0" applyFont="1" applyFill="1" applyBorder="1" applyAlignment="1">
      <alignment horizontal="left" vertical="center" wrapText="1"/>
    </xf>
    <xf numFmtId="0" fontId="17" fillId="0" borderId="43" xfId="0" applyFont="1" applyFill="1" applyBorder="1" applyAlignment="1">
      <alignment horizontal="left" vertical="center" wrapText="1"/>
    </xf>
    <xf numFmtId="0" fontId="17" fillId="0" borderId="44" xfId="0" applyFont="1" applyFill="1" applyBorder="1" applyAlignment="1">
      <alignment horizontal="left" vertical="center" wrapText="1"/>
    </xf>
    <xf numFmtId="0" fontId="31" fillId="32" borderId="70" xfId="0" applyFont="1" applyFill="1" applyBorder="1" applyAlignment="1">
      <alignment horizontal="center" vertical="center"/>
    </xf>
    <xf numFmtId="0" fontId="31" fillId="32" borderId="71" xfId="0" applyFont="1" applyFill="1" applyBorder="1" applyAlignment="1">
      <alignment horizontal="center" vertical="center"/>
    </xf>
    <xf numFmtId="0" fontId="31" fillId="32" borderId="72" xfId="0" applyFont="1" applyFill="1" applyBorder="1" applyAlignment="1">
      <alignment horizontal="center" vertical="center"/>
    </xf>
    <xf numFmtId="0" fontId="24" fillId="0" borderId="63" xfId="0" applyFont="1" applyFill="1" applyBorder="1" applyAlignment="1">
      <alignment horizontal="center" vertical="center" wrapText="1"/>
    </xf>
    <xf numFmtId="0" fontId="18" fillId="0" borderId="64" xfId="0" applyFont="1" applyFill="1" applyBorder="1" applyAlignment="1">
      <alignment horizontal="center" vertical="center" wrapText="1"/>
    </xf>
    <xf numFmtId="0" fontId="18" fillId="0" borderId="22" xfId="0" applyFont="1" applyFill="1" applyBorder="1" applyAlignment="1">
      <alignment horizontal="center" vertical="center" wrapText="1"/>
    </xf>
    <xf numFmtId="0" fontId="18" fillId="0" borderId="36" xfId="0" applyFont="1" applyFill="1" applyBorder="1" applyAlignment="1">
      <alignment horizontal="center" vertical="center" wrapText="1"/>
    </xf>
    <xf numFmtId="0" fontId="15" fillId="0" borderId="65" xfId="0" applyFont="1" applyFill="1" applyBorder="1" applyAlignment="1">
      <alignment horizontal="center" vertical="center" wrapText="1"/>
    </xf>
    <xf numFmtId="0" fontId="15" fillId="0" borderId="66" xfId="0" applyFont="1" applyFill="1" applyBorder="1" applyAlignment="1">
      <alignment horizontal="center" vertical="center" wrapText="1"/>
    </xf>
    <xf numFmtId="0" fontId="15" fillId="0" borderId="68" xfId="0" applyFont="1" applyFill="1" applyBorder="1" applyAlignment="1">
      <alignment horizontal="center" vertical="center" wrapText="1"/>
    </xf>
    <xf numFmtId="0" fontId="15" fillId="0" borderId="69" xfId="0" applyFont="1" applyFill="1" applyBorder="1" applyAlignment="1">
      <alignment horizontal="center" vertical="center" wrapText="1"/>
    </xf>
    <xf numFmtId="167" fontId="15" fillId="0" borderId="67" xfId="0" applyNumberFormat="1" applyFont="1" applyFill="1" applyBorder="1" applyAlignment="1">
      <alignment horizontal="center" vertical="center" wrapText="1"/>
    </xf>
    <xf numFmtId="167" fontId="15" fillId="0" borderId="25" xfId="0" applyNumberFormat="1" applyFont="1" applyFill="1" applyBorder="1" applyAlignment="1">
      <alignment horizontal="center" vertical="center" wrapText="1"/>
    </xf>
    <xf numFmtId="0" fontId="17" fillId="0" borderId="64" xfId="0" applyFont="1" applyFill="1" applyBorder="1" applyAlignment="1">
      <alignment horizontal="center" vertical="center" wrapText="1"/>
    </xf>
    <xf numFmtId="0" fontId="17" fillId="0" borderId="36" xfId="0" applyFont="1" applyFill="1" applyBorder="1" applyAlignment="1">
      <alignment horizontal="center" vertical="center" wrapText="1"/>
    </xf>
    <xf numFmtId="0" fontId="25" fillId="34" borderId="2" xfId="0" applyFont="1" applyFill="1" applyBorder="1" applyAlignment="1">
      <alignment horizontal="center" vertical="center"/>
    </xf>
    <xf numFmtId="0" fontId="35" fillId="34" borderId="1" xfId="0" applyFont="1" applyFill="1" applyBorder="1" applyAlignment="1">
      <alignment horizontal="center" vertical="center"/>
    </xf>
    <xf numFmtId="0" fontId="35" fillId="34" borderId="4" xfId="0" applyFont="1" applyFill="1" applyBorder="1" applyAlignment="1">
      <alignment horizontal="center" vertical="center"/>
    </xf>
    <xf numFmtId="165" fontId="20" fillId="35" borderId="31" xfId="0" applyNumberFormat="1" applyFont="1" applyFill="1" applyBorder="1" applyAlignment="1">
      <alignment horizontal="right" vertical="center" wrapText="1"/>
    </xf>
    <xf numFmtId="165" fontId="20" fillId="40" borderId="31" xfId="0" applyNumberFormat="1" applyFont="1" applyFill="1" applyBorder="1" applyAlignment="1">
      <alignment horizontal="right" vertical="center" wrapText="1"/>
    </xf>
    <xf numFmtId="165" fontId="20" fillId="40" borderId="2" xfId="0" applyNumberFormat="1" applyFont="1" applyFill="1" applyBorder="1" applyAlignment="1">
      <alignment horizontal="right" vertical="center" wrapText="1"/>
    </xf>
    <xf numFmtId="165" fontId="20" fillId="41" borderId="31" xfId="0" applyNumberFormat="1" applyFont="1" applyFill="1" applyBorder="1" applyAlignment="1">
      <alignment horizontal="right" vertical="center" wrapText="1"/>
    </xf>
    <xf numFmtId="165" fontId="20" fillId="13" borderId="2" xfId="0" applyNumberFormat="1" applyFont="1" applyFill="1" applyBorder="1" applyAlignment="1">
      <alignment horizontal="right" vertical="center" wrapText="1"/>
    </xf>
    <xf numFmtId="165" fontId="20" fillId="42" borderId="2" xfId="0" applyNumberFormat="1" applyFont="1" applyFill="1" applyBorder="1" applyAlignment="1">
      <alignment horizontal="right" vertical="center" wrapText="1"/>
    </xf>
    <xf numFmtId="165" fontId="20" fillId="42" borderId="31" xfId="0" applyNumberFormat="1" applyFont="1" applyFill="1" applyBorder="1" applyAlignment="1">
      <alignment horizontal="right" vertical="center" wrapText="1"/>
    </xf>
    <xf numFmtId="165" fontId="20" fillId="37" borderId="2" xfId="0" applyNumberFormat="1" applyFont="1" applyFill="1" applyBorder="1" applyAlignment="1">
      <alignment horizontal="right" vertical="center" wrapText="1"/>
    </xf>
    <xf numFmtId="165" fontId="20" fillId="8" borderId="2" xfId="0" applyNumberFormat="1" applyFont="1" applyFill="1" applyBorder="1" applyAlignment="1">
      <alignment horizontal="right" vertical="center" wrapText="1"/>
    </xf>
    <xf numFmtId="165" fontId="20" fillId="25" borderId="2" xfId="0" applyNumberFormat="1" applyFont="1" applyFill="1" applyBorder="1" applyAlignment="1">
      <alignment horizontal="right" vertical="center" wrapText="1"/>
    </xf>
    <xf numFmtId="0" fontId="16" fillId="5" borderId="18" xfId="0" applyFont="1" applyFill="1" applyBorder="1" applyAlignment="1">
      <alignment horizontal="center" vertical="center"/>
    </xf>
    <xf numFmtId="0" fontId="7" fillId="20" borderId="18" xfId="0" applyFont="1" applyFill="1" applyBorder="1" applyAlignment="1">
      <alignment horizontal="center" vertical="center"/>
    </xf>
    <xf numFmtId="0" fontId="3" fillId="20" borderId="1" xfId="0" applyFont="1" applyFill="1" applyBorder="1" applyAlignment="1">
      <alignment horizontal="center" vertical="center" wrapText="1"/>
    </xf>
    <xf numFmtId="168" fontId="2" fillId="20" borderId="2" xfId="0" applyNumberFormat="1" applyFont="1" applyFill="1" applyBorder="1" applyAlignment="1">
      <alignment horizontal="center" vertical="center"/>
    </xf>
    <xf numFmtId="3" fontId="2" fillId="20" borderId="13" xfId="0" applyNumberFormat="1" applyFont="1" applyFill="1" applyBorder="1" applyAlignment="1">
      <alignment horizontal="center" vertical="center"/>
    </xf>
    <xf numFmtId="165" fontId="20" fillId="20" borderId="2" xfId="0" applyNumberFormat="1" applyFont="1" applyFill="1" applyBorder="1" applyAlignment="1">
      <alignment horizontal="right" vertical="center" wrapText="1"/>
    </xf>
    <xf numFmtId="167" fontId="4" fillId="20" borderId="4" xfId="0" applyNumberFormat="1" applyFont="1" applyFill="1" applyBorder="1" applyAlignment="1">
      <alignment vertical="center" wrapText="1"/>
    </xf>
    <xf numFmtId="169" fontId="7" fillId="20" borderId="16" xfId="0" applyNumberFormat="1" applyFont="1" applyFill="1" applyBorder="1" applyAlignment="1">
      <alignment horizontal="center" vertical="center"/>
    </xf>
    <xf numFmtId="0" fontId="16" fillId="20" borderId="18" xfId="0" applyFont="1" applyFill="1" applyBorder="1" applyAlignment="1">
      <alignment horizontal="center" vertical="center"/>
    </xf>
    <xf numFmtId="0" fontId="15" fillId="20" borderId="1" xfId="0" applyFont="1" applyFill="1" applyBorder="1" applyAlignment="1">
      <alignment horizontal="center" vertical="center" wrapText="1"/>
    </xf>
    <xf numFmtId="0" fontId="7" fillId="43" borderId="18" xfId="0" applyFont="1" applyFill="1" applyBorder="1" applyAlignment="1">
      <alignment horizontal="center" vertical="center"/>
    </xf>
    <xf numFmtId="0" fontId="15" fillId="43" borderId="1" xfId="0" applyFont="1" applyFill="1" applyBorder="1" applyAlignment="1">
      <alignment horizontal="center" vertical="center" wrapText="1"/>
    </xf>
    <xf numFmtId="0" fontId="1" fillId="43" borderId="12" xfId="0" applyFont="1" applyFill="1" applyBorder="1" applyAlignment="1">
      <alignment horizontal="center" vertical="center" wrapText="1"/>
    </xf>
    <xf numFmtId="0" fontId="6" fillId="43" borderId="13" xfId="0" applyFont="1" applyFill="1" applyBorder="1" applyAlignment="1">
      <alignment horizontal="center" vertical="center" wrapText="1"/>
    </xf>
    <xf numFmtId="165" fontId="16" fillId="43" borderId="2" xfId="0" applyNumberFormat="1" applyFont="1" applyFill="1" applyBorder="1" applyAlignment="1">
      <alignment horizontal="right" vertical="center" wrapText="1"/>
    </xf>
    <xf numFmtId="3" fontId="18" fillId="43" borderId="4" xfId="0" applyNumberFormat="1" applyFont="1" applyFill="1" applyBorder="1" applyAlignment="1">
      <alignment vertical="center" wrapText="1"/>
    </xf>
    <xf numFmtId="9" fontId="6" fillId="43" borderId="2" xfId="0" applyNumberFormat="1" applyFont="1" applyFill="1" applyBorder="1" applyAlignment="1">
      <alignment horizontal="center" vertical="center"/>
    </xf>
    <xf numFmtId="0" fontId="4" fillId="43" borderId="3" xfId="0" applyFont="1" applyFill="1" applyBorder="1" applyAlignment="1">
      <alignment horizontal="center" vertical="center" wrapText="1"/>
    </xf>
    <xf numFmtId="168" fontId="2" fillId="43" borderId="2" xfId="0" applyNumberFormat="1" applyFont="1" applyFill="1" applyBorder="1" applyAlignment="1">
      <alignment horizontal="center" vertical="center"/>
    </xf>
    <xf numFmtId="3" fontId="2" fillId="43" borderId="13" xfId="0" applyNumberFormat="1" applyFont="1" applyFill="1" applyBorder="1" applyAlignment="1">
      <alignment horizontal="center" vertical="center"/>
    </xf>
    <xf numFmtId="165" fontId="20" fillId="43" borderId="2" xfId="0" applyNumberFormat="1" applyFont="1" applyFill="1" applyBorder="1" applyAlignment="1">
      <alignment horizontal="right" vertical="center" wrapText="1"/>
    </xf>
    <xf numFmtId="167" fontId="4" fillId="43" borderId="4" xfId="0" applyNumberFormat="1" applyFont="1" applyFill="1" applyBorder="1" applyAlignment="1">
      <alignment vertical="center" wrapText="1"/>
    </xf>
    <xf numFmtId="169" fontId="7" fillId="43" borderId="16" xfId="0" applyNumberFormat="1" applyFont="1" applyFill="1" applyBorder="1" applyAlignment="1">
      <alignment horizontal="center" vertical="center"/>
    </xf>
    <xf numFmtId="0" fontId="16" fillId="43" borderId="18" xfId="0" applyFont="1" applyFill="1" applyBorder="1" applyAlignment="1">
      <alignment horizontal="center" vertical="center"/>
    </xf>
    <xf numFmtId="0" fontId="7" fillId="43" borderId="35" xfId="0" applyFont="1" applyFill="1" applyBorder="1" applyAlignment="1">
      <alignment horizontal="center" vertical="center"/>
    </xf>
    <xf numFmtId="0" fontId="18" fillId="43" borderId="1" xfId="0" applyFont="1" applyFill="1" applyBorder="1" applyAlignment="1">
      <alignment horizontal="center" vertical="center" wrapText="1"/>
    </xf>
    <xf numFmtId="165" fontId="20" fillId="43" borderId="31" xfId="0" applyNumberFormat="1" applyFont="1" applyFill="1" applyBorder="1" applyAlignment="1">
      <alignment horizontal="right" vertical="center" wrapText="1"/>
    </xf>
    <xf numFmtId="0" fontId="3" fillId="13" borderId="5" xfId="0" applyFont="1" applyFill="1" applyBorder="1" applyAlignment="1">
      <alignment horizontal="center" vertical="center" wrapText="1"/>
    </xf>
    <xf numFmtId="0" fontId="7" fillId="44" borderId="18" xfId="0" applyFont="1" applyFill="1" applyBorder="1" applyAlignment="1">
      <alignment horizontal="center" vertical="center"/>
    </xf>
    <xf numFmtId="0" fontId="3" fillId="44" borderId="5" xfId="0" applyFont="1" applyFill="1" applyBorder="1" applyAlignment="1">
      <alignment horizontal="center" vertical="center" wrapText="1"/>
    </xf>
    <xf numFmtId="0" fontId="1" fillId="44" borderId="12" xfId="0" applyFont="1" applyFill="1" applyBorder="1" applyAlignment="1">
      <alignment horizontal="center" vertical="center" wrapText="1"/>
    </xf>
    <xf numFmtId="0" fontId="6" fillId="44" borderId="13" xfId="0" applyFont="1" applyFill="1" applyBorder="1" applyAlignment="1">
      <alignment horizontal="center" vertical="center" wrapText="1"/>
    </xf>
    <xf numFmtId="165" fontId="16" fillId="44" borderId="2" xfId="0" applyNumberFormat="1" applyFont="1" applyFill="1" applyBorder="1" applyAlignment="1">
      <alignment horizontal="right" vertical="center" wrapText="1"/>
    </xf>
    <xf numFmtId="3" fontId="18" fillId="44" borderId="4" xfId="0" applyNumberFormat="1" applyFont="1" applyFill="1" applyBorder="1" applyAlignment="1">
      <alignment vertical="center" wrapText="1"/>
    </xf>
    <xf numFmtId="9" fontId="6" fillId="44" borderId="2" xfId="0" applyNumberFormat="1" applyFont="1" applyFill="1" applyBorder="1" applyAlignment="1">
      <alignment horizontal="center" vertical="center"/>
    </xf>
    <xf numFmtId="164" fontId="4" fillId="44" borderId="3" xfId="0" applyNumberFormat="1" applyFont="1" applyFill="1" applyBorder="1" applyAlignment="1">
      <alignment horizontal="center" vertical="center" wrapText="1"/>
    </xf>
    <xf numFmtId="168" fontId="2" fillId="44" borderId="2" xfId="0" applyNumberFormat="1" applyFont="1" applyFill="1" applyBorder="1" applyAlignment="1">
      <alignment horizontal="center" vertical="center"/>
    </xf>
    <xf numFmtId="3" fontId="2" fillId="44" borderId="13" xfId="0" applyNumberFormat="1" applyFont="1" applyFill="1" applyBorder="1" applyAlignment="1">
      <alignment horizontal="center" vertical="center"/>
    </xf>
    <xf numFmtId="167" fontId="4" fillId="44" borderId="82" xfId="0" applyNumberFormat="1" applyFont="1" applyFill="1" applyBorder="1" applyAlignment="1">
      <alignment vertical="center" wrapText="1"/>
    </xf>
    <xf numFmtId="169" fontId="7" fillId="44" borderId="16" xfId="0" applyNumberFormat="1" applyFont="1" applyFill="1" applyBorder="1" applyAlignment="1">
      <alignment horizontal="center" vertical="center"/>
    </xf>
    <xf numFmtId="0" fontId="16" fillId="44" borderId="18" xfId="0" applyFont="1" applyFill="1" applyBorder="1" applyAlignment="1">
      <alignment horizontal="center" vertical="center"/>
    </xf>
    <xf numFmtId="0" fontId="7" fillId="44" borderId="35" xfId="0" applyFont="1" applyFill="1" applyBorder="1" applyAlignment="1">
      <alignment horizontal="center" vertical="center"/>
    </xf>
    <xf numFmtId="0" fontId="18" fillId="44" borderId="1" xfId="0" applyFont="1" applyFill="1" applyBorder="1" applyAlignment="1">
      <alignment horizontal="center" vertical="center" wrapText="1"/>
    </xf>
    <xf numFmtId="0" fontId="4" fillId="44" borderId="3" xfId="0" applyFont="1" applyFill="1" applyBorder="1" applyAlignment="1">
      <alignment horizontal="center" vertical="center" wrapText="1"/>
    </xf>
    <xf numFmtId="165" fontId="20" fillId="44" borderId="31" xfId="0" applyNumberFormat="1" applyFont="1" applyFill="1" applyBorder="1" applyAlignment="1">
      <alignment horizontal="right" vertical="center" wrapText="1"/>
    </xf>
    <xf numFmtId="167" fontId="4" fillId="44" borderId="4"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FFFFDD"/>
      <color rgb="FFFFFF79"/>
      <color rgb="FF000000"/>
      <color rgb="FFFFFF8F"/>
      <color rgb="FFFFFF4B"/>
      <color rgb="FFFFFF05"/>
      <color rgb="FFFFFF01"/>
      <color rgb="FFFFFF1D"/>
      <color rgb="FFFFFF57"/>
      <color rgb="FFFFFF8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200025</xdr:colOff>
      <xdr:row>10</xdr:row>
      <xdr:rowOff>257175</xdr:rowOff>
    </xdr:from>
    <xdr:to>
      <xdr:col>7</xdr:col>
      <xdr:colOff>942975</xdr:colOff>
      <xdr:row>10</xdr:row>
      <xdr:rowOff>257175</xdr:rowOff>
    </xdr:to>
    <xdr:sp macro="" textlink="">
      <xdr:nvSpPr>
        <xdr:cNvPr id="2" name="Line 1"/>
        <xdr:cNvSpPr>
          <a:spLocks noChangeShapeType="1"/>
        </xdr:cNvSpPr>
      </xdr:nvSpPr>
      <xdr:spPr bwMode="auto">
        <a:xfrm>
          <a:off x="7381875" y="2828925"/>
          <a:ext cx="742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0</xdr:rowOff>
    </xdr:from>
    <xdr:to>
      <xdr:col>7</xdr:col>
      <xdr:colOff>904875</xdr:colOff>
      <xdr:row>9</xdr:row>
      <xdr:rowOff>0</xdr:rowOff>
    </xdr:to>
    <xdr:sp macro="" textlink="">
      <xdr:nvSpPr>
        <xdr:cNvPr id="3" name="Line 3"/>
        <xdr:cNvSpPr>
          <a:spLocks noChangeShapeType="1"/>
        </xdr:cNvSpPr>
      </xdr:nvSpPr>
      <xdr:spPr bwMode="auto">
        <a:xfrm>
          <a:off x="7400925" y="209550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219075</xdr:rowOff>
    </xdr:from>
    <xdr:to>
      <xdr:col>7</xdr:col>
      <xdr:colOff>923925</xdr:colOff>
      <xdr:row>4</xdr:row>
      <xdr:rowOff>219075</xdr:rowOff>
    </xdr:to>
    <xdr:sp macro="" textlink="">
      <xdr:nvSpPr>
        <xdr:cNvPr id="4" name="Line 4"/>
        <xdr:cNvSpPr>
          <a:spLocks noChangeShapeType="1"/>
        </xdr:cNvSpPr>
      </xdr:nvSpPr>
      <xdr:spPr bwMode="auto">
        <a:xfrm>
          <a:off x="7410450" y="18764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19</xdr:row>
      <xdr:rowOff>0</xdr:rowOff>
    </xdr:from>
    <xdr:to>
      <xdr:col>7</xdr:col>
      <xdr:colOff>952500</xdr:colOff>
      <xdr:row>19</xdr:row>
      <xdr:rowOff>0</xdr:rowOff>
    </xdr:to>
    <xdr:sp macro="" textlink="">
      <xdr:nvSpPr>
        <xdr:cNvPr id="5" name="Line 5"/>
        <xdr:cNvSpPr>
          <a:spLocks noChangeShapeType="1"/>
        </xdr:cNvSpPr>
      </xdr:nvSpPr>
      <xdr:spPr bwMode="auto">
        <a:xfrm>
          <a:off x="7439025" y="89439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42</xdr:row>
      <xdr:rowOff>0</xdr:rowOff>
    </xdr:from>
    <xdr:to>
      <xdr:col>7</xdr:col>
      <xdr:colOff>952500</xdr:colOff>
      <xdr:row>42</xdr:row>
      <xdr:rowOff>0</xdr:rowOff>
    </xdr:to>
    <xdr:sp macro="" textlink="">
      <xdr:nvSpPr>
        <xdr:cNvPr id="6" name="Line 6"/>
        <xdr:cNvSpPr>
          <a:spLocks noChangeShapeType="1"/>
        </xdr:cNvSpPr>
      </xdr:nvSpPr>
      <xdr:spPr bwMode="auto">
        <a:xfrm>
          <a:off x="7439025" y="184785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19</xdr:row>
      <xdr:rowOff>0</xdr:rowOff>
    </xdr:from>
    <xdr:to>
      <xdr:col>7</xdr:col>
      <xdr:colOff>923925</xdr:colOff>
      <xdr:row>19</xdr:row>
      <xdr:rowOff>0</xdr:rowOff>
    </xdr:to>
    <xdr:sp macro="" textlink="">
      <xdr:nvSpPr>
        <xdr:cNvPr id="7" name="Line 7"/>
        <xdr:cNvSpPr>
          <a:spLocks noChangeShapeType="1"/>
        </xdr:cNvSpPr>
      </xdr:nvSpPr>
      <xdr:spPr bwMode="auto">
        <a:xfrm>
          <a:off x="7410450" y="71723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11</xdr:row>
      <xdr:rowOff>228600</xdr:rowOff>
    </xdr:from>
    <xdr:to>
      <xdr:col>7</xdr:col>
      <xdr:colOff>914400</xdr:colOff>
      <xdr:row>11</xdr:row>
      <xdr:rowOff>228600</xdr:rowOff>
    </xdr:to>
    <xdr:sp macro="" textlink="">
      <xdr:nvSpPr>
        <xdr:cNvPr id="8" name="Line 8"/>
        <xdr:cNvSpPr>
          <a:spLocks noChangeShapeType="1"/>
        </xdr:cNvSpPr>
      </xdr:nvSpPr>
      <xdr:spPr bwMode="auto">
        <a:xfrm>
          <a:off x="7400925" y="67437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33</xdr:row>
      <xdr:rowOff>228600</xdr:rowOff>
    </xdr:from>
    <xdr:to>
      <xdr:col>7</xdr:col>
      <xdr:colOff>952500</xdr:colOff>
      <xdr:row>33</xdr:row>
      <xdr:rowOff>228600</xdr:rowOff>
    </xdr:to>
    <xdr:sp macro="" textlink="">
      <xdr:nvSpPr>
        <xdr:cNvPr id="9" name="Line 10"/>
        <xdr:cNvSpPr>
          <a:spLocks noChangeShapeType="1"/>
        </xdr:cNvSpPr>
      </xdr:nvSpPr>
      <xdr:spPr bwMode="auto">
        <a:xfrm>
          <a:off x="7419975" y="14668500"/>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34</xdr:row>
      <xdr:rowOff>238125</xdr:rowOff>
    </xdr:from>
    <xdr:to>
      <xdr:col>7</xdr:col>
      <xdr:colOff>923925</xdr:colOff>
      <xdr:row>34</xdr:row>
      <xdr:rowOff>238125</xdr:rowOff>
    </xdr:to>
    <xdr:sp macro="" textlink="">
      <xdr:nvSpPr>
        <xdr:cNvPr id="10" name="Line 12"/>
        <xdr:cNvSpPr>
          <a:spLocks noChangeShapeType="1"/>
        </xdr:cNvSpPr>
      </xdr:nvSpPr>
      <xdr:spPr bwMode="auto">
        <a:xfrm>
          <a:off x="7419975" y="15116175"/>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35</xdr:row>
      <xdr:rowOff>257175</xdr:rowOff>
    </xdr:from>
    <xdr:to>
      <xdr:col>7</xdr:col>
      <xdr:colOff>962025</xdr:colOff>
      <xdr:row>35</xdr:row>
      <xdr:rowOff>257175</xdr:rowOff>
    </xdr:to>
    <xdr:sp macro="" textlink="">
      <xdr:nvSpPr>
        <xdr:cNvPr id="11" name="Line 13"/>
        <xdr:cNvSpPr>
          <a:spLocks noChangeShapeType="1"/>
        </xdr:cNvSpPr>
      </xdr:nvSpPr>
      <xdr:spPr bwMode="auto">
        <a:xfrm>
          <a:off x="7458075" y="15611475"/>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36</xdr:row>
      <xdr:rowOff>228600</xdr:rowOff>
    </xdr:from>
    <xdr:to>
      <xdr:col>7</xdr:col>
      <xdr:colOff>952500</xdr:colOff>
      <xdr:row>36</xdr:row>
      <xdr:rowOff>228600</xdr:rowOff>
    </xdr:to>
    <xdr:sp macro="" textlink="">
      <xdr:nvSpPr>
        <xdr:cNvPr id="12" name="Line 14"/>
        <xdr:cNvSpPr>
          <a:spLocks noChangeShapeType="1"/>
        </xdr:cNvSpPr>
      </xdr:nvSpPr>
      <xdr:spPr bwMode="auto">
        <a:xfrm>
          <a:off x="7448550" y="1605915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37</xdr:row>
      <xdr:rowOff>228600</xdr:rowOff>
    </xdr:from>
    <xdr:to>
      <xdr:col>7</xdr:col>
      <xdr:colOff>923925</xdr:colOff>
      <xdr:row>37</xdr:row>
      <xdr:rowOff>228600</xdr:rowOff>
    </xdr:to>
    <xdr:sp macro="" textlink="">
      <xdr:nvSpPr>
        <xdr:cNvPr id="13" name="Line 15"/>
        <xdr:cNvSpPr>
          <a:spLocks noChangeShapeType="1"/>
        </xdr:cNvSpPr>
      </xdr:nvSpPr>
      <xdr:spPr bwMode="auto">
        <a:xfrm>
          <a:off x="7419975" y="1651635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38</xdr:row>
      <xdr:rowOff>238125</xdr:rowOff>
    </xdr:from>
    <xdr:to>
      <xdr:col>7</xdr:col>
      <xdr:colOff>952500</xdr:colOff>
      <xdr:row>38</xdr:row>
      <xdr:rowOff>238125</xdr:rowOff>
    </xdr:to>
    <xdr:sp macro="" textlink="">
      <xdr:nvSpPr>
        <xdr:cNvPr id="14" name="Line 16"/>
        <xdr:cNvSpPr>
          <a:spLocks noChangeShapeType="1"/>
        </xdr:cNvSpPr>
      </xdr:nvSpPr>
      <xdr:spPr bwMode="auto">
        <a:xfrm>
          <a:off x="7419975" y="1696402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40</xdr:row>
      <xdr:rowOff>219075</xdr:rowOff>
    </xdr:from>
    <xdr:to>
      <xdr:col>7</xdr:col>
      <xdr:colOff>904875</xdr:colOff>
      <xdr:row>40</xdr:row>
      <xdr:rowOff>219075</xdr:rowOff>
    </xdr:to>
    <xdr:sp macro="" textlink="">
      <xdr:nvSpPr>
        <xdr:cNvPr id="15" name="Line 18"/>
        <xdr:cNvSpPr>
          <a:spLocks noChangeShapeType="1"/>
        </xdr:cNvSpPr>
      </xdr:nvSpPr>
      <xdr:spPr bwMode="auto">
        <a:xfrm>
          <a:off x="7362825" y="17821275"/>
          <a:ext cx="7239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42</xdr:row>
      <xdr:rowOff>257175</xdr:rowOff>
    </xdr:from>
    <xdr:to>
      <xdr:col>7</xdr:col>
      <xdr:colOff>1000125</xdr:colOff>
      <xdr:row>42</xdr:row>
      <xdr:rowOff>257175</xdr:rowOff>
    </xdr:to>
    <xdr:sp macro="" textlink="">
      <xdr:nvSpPr>
        <xdr:cNvPr id="16" name="Line 19"/>
        <xdr:cNvSpPr>
          <a:spLocks noChangeShapeType="1"/>
        </xdr:cNvSpPr>
      </xdr:nvSpPr>
      <xdr:spPr bwMode="auto">
        <a:xfrm>
          <a:off x="7448550" y="18735675"/>
          <a:ext cx="733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41</xdr:row>
      <xdr:rowOff>257175</xdr:rowOff>
    </xdr:from>
    <xdr:to>
      <xdr:col>7</xdr:col>
      <xdr:colOff>933450</xdr:colOff>
      <xdr:row>41</xdr:row>
      <xdr:rowOff>257175</xdr:rowOff>
    </xdr:to>
    <xdr:sp macro="" textlink="">
      <xdr:nvSpPr>
        <xdr:cNvPr id="17" name="Line 20"/>
        <xdr:cNvSpPr>
          <a:spLocks noChangeShapeType="1"/>
        </xdr:cNvSpPr>
      </xdr:nvSpPr>
      <xdr:spPr bwMode="auto">
        <a:xfrm>
          <a:off x="7400925" y="1827847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18</xdr:row>
      <xdr:rowOff>0</xdr:rowOff>
    </xdr:from>
    <xdr:to>
      <xdr:col>7</xdr:col>
      <xdr:colOff>971550</xdr:colOff>
      <xdr:row>18</xdr:row>
      <xdr:rowOff>0</xdr:rowOff>
    </xdr:to>
    <xdr:sp macro="" textlink="">
      <xdr:nvSpPr>
        <xdr:cNvPr id="18" name="Line 21"/>
        <xdr:cNvSpPr>
          <a:spLocks noChangeShapeType="1"/>
        </xdr:cNvSpPr>
      </xdr:nvSpPr>
      <xdr:spPr bwMode="auto">
        <a:xfrm>
          <a:off x="7458075" y="84963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23</xdr:row>
      <xdr:rowOff>0</xdr:rowOff>
    </xdr:from>
    <xdr:to>
      <xdr:col>7</xdr:col>
      <xdr:colOff>1000125</xdr:colOff>
      <xdr:row>23</xdr:row>
      <xdr:rowOff>0</xdr:rowOff>
    </xdr:to>
    <xdr:sp macro="" textlink="">
      <xdr:nvSpPr>
        <xdr:cNvPr id="19" name="Line 22"/>
        <xdr:cNvSpPr>
          <a:spLocks noChangeShapeType="1"/>
        </xdr:cNvSpPr>
      </xdr:nvSpPr>
      <xdr:spPr bwMode="auto">
        <a:xfrm>
          <a:off x="7439025" y="10020300"/>
          <a:ext cx="742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32</xdr:row>
      <xdr:rowOff>219075</xdr:rowOff>
    </xdr:from>
    <xdr:to>
      <xdr:col>7</xdr:col>
      <xdr:colOff>942975</xdr:colOff>
      <xdr:row>32</xdr:row>
      <xdr:rowOff>219075</xdr:rowOff>
    </xdr:to>
    <xdr:sp macro="" textlink="">
      <xdr:nvSpPr>
        <xdr:cNvPr id="20" name="Line 25"/>
        <xdr:cNvSpPr>
          <a:spLocks noChangeShapeType="1"/>
        </xdr:cNvSpPr>
      </xdr:nvSpPr>
      <xdr:spPr bwMode="auto">
        <a:xfrm>
          <a:off x="7410450" y="1420177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30</xdr:row>
      <xdr:rowOff>238125</xdr:rowOff>
    </xdr:from>
    <xdr:to>
      <xdr:col>7</xdr:col>
      <xdr:colOff>933450</xdr:colOff>
      <xdr:row>30</xdr:row>
      <xdr:rowOff>238125</xdr:rowOff>
    </xdr:to>
    <xdr:sp macro="" textlink="">
      <xdr:nvSpPr>
        <xdr:cNvPr id="21" name="Line 26"/>
        <xdr:cNvSpPr>
          <a:spLocks noChangeShapeType="1"/>
        </xdr:cNvSpPr>
      </xdr:nvSpPr>
      <xdr:spPr bwMode="auto">
        <a:xfrm>
          <a:off x="7419975" y="128873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9</xdr:row>
      <xdr:rowOff>228600</xdr:rowOff>
    </xdr:from>
    <xdr:to>
      <xdr:col>7</xdr:col>
      <xdr:colOff>923925</xdr:colOff>
      <xdr:row>9</xdr:row>
      <xdr:rowOff>228600</xdr:rowOff>
    </xdr:to>
    <xdr:sp macro="" textlink="">
      <xdr:nvSpPr>
        <xdr:cNvPr id="22" name="Line 28"/>
        <xdr:cNvSpPr>
          <a:spLocks noChangeShapeType="1"/>
        </xdr:cNvSpPr>
      </xdr:nvSpPr>
      <xdr:spPr bwMode="auto">
        <a:xfrm>
          <a:off x="7410450" y="23241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39</xdr:row>
      <xdr:rowOff>257175</xdr:rowOff>
    </xdr:from>
    <xdr:to>
      <xdr:col>7</xdr:col>
      <xdr:colOff>933450</xdr:colOff>
      <xdr:row>39</xdr:row>
      <xdr:rowOff>257175</xdr:rowOff>
    </xdr:to>
    <xdr:sp macro="" textlink="">
      <xdr:nvSpPr>
        <xdr:cNvPr id="23" name="Line 29"/>
        <xdr:cNvSpPr>
          <a:spLocks noChangeShapeType="1"/>
        </xdr:cNvSpPr>
      </xdr:nvSpPr>
      <xdr:spPr bwMode="auto">
        <a:xfrm>
          <a:off x="7400925" y="1742122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32</xdr:row>
      <xdr:rowOff>0</xdr:rowOff>
    </xdr:from>
    <xdr:to>
      <xdr:col>7</xdr:col>
      <xdr:colOff>942975</xdr:colOff>
      <xdr:row>32</xdr:row>
      <xdr:rowOff>0</xdr:rowOff>
    </xdr:to>
    <xdr:sp macro="" textlink="">
      <xdr:nvSpPr>
        <xdr:cNvPr id="24" name="Line 32"/>
        <xdr:cNvSpPr>
          <a:spLocks noChangeShapeType="1"/>
        </xdr:cNvSpPr>
      </xdr:nvSpPr>
      <xdr:spPr bwMode="auto">
        <a:xfrm>
          <a:off x="7410450" y="1374457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23</xdr:row>
      <xdr:rowOff>219075</xdr:rowOff>
    </xdr:from>
    <xdr:to>
      <xdr:col>7</xdr:col>
      <xdr:colOff>933450</xdr:colOff>
      <xdr:row>23</xdr:row>
      <xdr:rowOff>219075</xdr:rowOff>
    </xdr:to>
    <xdr:sp macro="" textlink="">
      <xdr:nvSpPr>
        <xdr:cNvPr id="25" name="Line 33"/>
        <xdr:cNvSpPr>
          <a:spLocks noChangeShapeType="1"/>
        </xdr:cNvSpPr>
      </xdr:nvSpPr>
      <xdr:spPr bwMode="auto">
        <a:xfrm>
          <a:off x="7419975" y="102393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31</xdr:row>
      <xdr:rowOff>238125</xdr:rowOff>
    </xdr:from>
    <xdr:to>
      <xdr:col>7</xdr:col>
      <xdr:colOff>933450</xdr:colOff>
      <xdr:row>31</xdr:row>
      <xdr:rowOff>238125</xdr:rowOff>
    </xdr:to>
    <xdr:sp macro="" textlink="">
      <xdr:nvSpPr>
        <xdr:cNvPr id="26" name="Line 34"/>
        <xdr:cNvSpPr>
          <a:spLocks noChangeShapeType="1"/>
        </xdr:cNvSpPr>
      </xdr:nvSpPr>
      <xdr:spPr bwMode="auto">
        <a:xfrm>
          <a:off x="7419975" y="133254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12</xdr:row>
      <xdr:rowOff>228600</xdr:rowOff>
    </xdr:from>
    <xdr:to>
      <xdr:col>7</xdr:col>
      <xdr:colOff>962025</xdr:colOff>
      <xdr:row>12</xdr:row>
      <xdr:rowOff>228600</xdr:rowOff>
    </xdr:to>
    <xdr:sp macro="" textlink="">
      <xdr:nvSpPr>
        <xdr:cNvPr id="27" name="Line 36"/>
        <xdr:cNvSpPr>
          <a:spLocks noChangeShapeType="1"/>
        </xdr:cNvSpPr>
      </xdr:nvSpPr>
      <xdr:spPr bwMode="auto">
        <a:xfrm>
          <a:off x="7448550" y="106870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15</xdr:row>
      <xdr:rowOff>228600</xdr:rowOff>
    </xdr:from>
    <xdr:to>
      <xdr:col>7</xdr:col>
      <xdr:colOff>914400</xdr:colOff>
      <xdr:row>15</xdr:row>
      <xdr:rowOff>228600</xdr:rowOff>
    </xdr:to>
    <xdr:sp macro="" textlink="">
      <xdr:nvSpPr>
        <xdr:cNvPr id="28" name="Line 37"/>
        <xdr:cNvSpPr>
          <a:spLocks noChangeShapeType="1"/>
        </xdr:cNvSpPr>
      </xdr:nvSpPr>
      <xdr:spPr bwMode="auto">
        <a:xfrm>
          <a:off x="7400925" y="45529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27</xdr:row>
      <xdr:rowOff>228600</xdr:rowOff>
    </xdr:from>
    <xdr:to>
      <xdr:col>7</xdr:col>
      <xdr:colOff>914400</xdr:colOff>
      <xdr:row>27</xdr:row>
      <xdr:rowOff>228600</xdr:rowOff>
    </xdr:to>
    <xdr:sp macro="" textlink="">
      <xdr:nvSpPr>
        <xdr:cNvPr id="29" name="Line 38"/>
        <xdr:cNvSpPr>
          <a:spLocks noChangeShapeType="1"/>
        </xdr:cNvSpPr>
      </xdr:nvSpPr>
      <xdr:spPr bwMode="auto">
        <a:xfrm>
          <a:off x="7400925" y="120015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26</xdr:row>
      <xdr:rowOff>228600</xdr:rowOff>
    </xdr:from>
    <xdr:to>
      <xdr:col>7</xdr:col>
      <xdr:colOff>914400</xdr:colOff>
      <xdr:row>26</xdr:row>
      <xdr:rowOff>228600</xdr:rowOff>
    </xdr:to>
    <xdr:sp macro="" textlink="">
      <xdr:nvSpPr>
        <xdr:cNvPr id="30" name="Line 39"/>
        <xdr:cNvSpPr>
          <a:spLocks noChangeShapeType="1"/>
        </xdr:cNvSpPr>
      </xdr:nvSpPr>
      <xdr:spPr bwMode="auto">
        <a:xfrm>
          <a:off x="7400925" y="124396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17</xdr:row>
      <xdr:rowOff>0</xdr:rowOff>
    </xdr:from>
    <xdr:to>
      <xdr:col>7</xdr:col>
      <xdr:colOff>914400</xdr:colOff>
      <xdr:row>17</xdr:row>
      <xdr:rowOff>0</xdr:rowOff>
    </xdr:to>
    <xdr:sp macro="" textlink="">
      <xdr:nvSpPr>
        <xdr:cNvPr id="31" name="Line 40"/>
        <xdr:cNvSpPr>
          <a:spLocks noChangeShapeType="1"/>
        </xdr:cNvSpPr>
      </xdr:nvSpPr>
      <xdr:spPr bwMode="auto">
        <a:xfrm>
          <a:off x="7400925" y="54292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15</xdr:row>
      <xdr:rowOff>0</xdr:rowOff>
    </xdr:from>
    <xdr:to>
      <xdr:col>7</xdr:col>
      <xdr:colOff>914400</xdr:colOff>
      <xdr:row>15</xdr:row>
      <xdr:rowOff>0</xdr:rowOff>
    </xdr:to>
    <xdr:sp macro="" textlink="">
      <xdr:nvSpPr>
        <xdr:cNvPr id="32" name="Line 41"/>
        <xdr:cNvSpPr>
          <a:spLocks noChangeShapeType="1"/>
        </xdr:cNvSpPr>
      </xdr:nvSpPr>
      <xdr:spPr bwMode="auto">
        <a:xfrm>
          <a:off x="7400925" y="41148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8</xdr:row>
      <xdr:rowOff>228600</xdr:rowOff>
    </xdr:from>
    <xdr:to>
      <xdr:col>7</xdr:col>
      <xdr:colOff>914400</xdr:colOff>
      <xdr:row>8</xdr:row>
      <xdr:rowOff>228600</xdr:rowOff>
    </xdr:to>
    <xdr:sp macro="" textlink="">
      <xdr:nvSpPr>
        <xdr:cNvPr id="33" name="Line 42"/>
        <xdr:cNvSpPr>
          <a:spLocks noChangeShapeType="1"/>
        </xdr:cNvSpPr>
      </xdr:nvSpPr>
      <xdr:spPr bwMode="auto">
        <a:xfrm>
          <a:off x="7400925" y="32385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20</xdr:row>
      <xdr:rowOff>228600</xdr:rowOff>
    </xdr:from>
    <xdr:to>
      <xdr:col>7</xdr:col>
      <xdr:colOff>914400</xdr:colOff>
      <xdr:row>20</xdr:row>
      <xdr:rowOff>228600</xdr:rowOff>
    </xdr:to>
    <xdr:sp macro="" textlink="">
      <xdr:nvSpPr>
        <xdr:cNvPr id="34" name="Line 43"/>
        <xdr:cNvSpPr>
          <a:spLocks noChangeShapeType="1"/>
        </xdr:cNvSpPr>
      </xdr:nvSpPr>
      <xdr:spPr bwMode="auto">
        <a:xfrm>
          <a:off x="7400925" y="115633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35</xdr:row>
      <xdr:rowOff>0</xdr:rowOff>
    </xdr:from>
    <xdr:to>
      <xdr:col>7</xdr:col>
      <xdr:colOff>914400</xdr:colOff>
      <xdr:row>35</xdr:row>
      <xdr:rowOff>0</xdr:rowOff>
    </xdr:to>
    <xdr:sp macro="" textlink="">
      <xdr:nvSpPr>
        <xdr:cNvPr id="35" name="Line 44"/>
        <xdr:cNvSpPr>
          <a:spLocks noChangeShapeType="1"/>
        </xdr:cNvSpPr>
      </xdr:nvSpPr>
      <xdr:spPr bwMode="auto">
        <a:xfrm>
          <a:off x="7400925" y="153543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35</xdr:row>
      <xdr:rowOff>0</xdr:rowOff>
    </xdr:from>
    <xdr:to>
      <xdr:col>7</xdr:col>
      <xdr:colOff>923925</xdr:colOff>
      <xdr:row>35</xdr:row>
      <xdr:rowOff>0</xdr:rowOff>
    </xdr:to>
    <xdr:sp macro="" textlink="">
      <xdr:nvSpPr>
        <xdr:cNvPr id="36" name="Line 46"/>
        <xdr:cNvSpPr>
          <a:spLocks noChangeShapeType="1"/>
        </xdr:cNvSpPr>
      </xdr:nvSpPr>
      <xdr:spPr bwMode="auto">
        <a:xfrm>
          <a:off x="7410450" y="153543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17</xdr:row>
      <xdr:rowOff>228600</xdr:rowOff>
    </xdr:from>
    <xdr:to>
      <xdr:col>7</xdr:col>
      <xdr:colOff>914400</xdr:colOff>
      <xdr:row>17</xdr:row>
      <xdr:rowOff>228600</xdr:rowOff>
    </xdr:to>
    <xdr:sp macro="" textlink="">
      <xdr:nvSpPr>
        <xdr:cNvPr id="37" name="Line 47"/>
        <xdr:cNvSpPr>
          <a:spLocks noChangeShapeType="1"/>
        </xdr:cNvSpPr>
      </xdr:nvSpPr>
      <xdr:spPr bwMode="auto">
        <a:xfrm>
          <a:off x="7400925" y="5867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16</xdr:row>
      <xdr:rowOff>228600</xdr:rowOff>
    </xdr:from>
    <xdr:to>
      <xdr:col>7</xdr:col>
      <xdr:colOff>971550</xdr:colOff>
      <xdr:row>16</xdr:row>
      <xdr:rowOff>228600</xdr:rowOff>
    </xdr:to>
    <xdr:sp macro="" textlink="">
      <xdr:nvSpPr>
        <xdr:cNvPr id="38" name="Line 48"/>
        <xdr:cNvSpPr>
          <a:spLocks noChangeShapeType="1"/>
        </xdr:cNvSpPr>
      </xdr:nvSpPr>
      <xdr:spPr bwMode="auto">
        <a:xfrm>
          <a:off x="7458075" y="49911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17</xdr:row>
      <xdr:rowOff>228600</xdr:rowOff>
    </xdr:from>
    <xdr:to>
      <xdr:col>7</xdr:col>
      <xdr:colOff>914400</xdr:colOff>
      <xdr:row>17</xdr:row>
      <xdr:rowOff>228600</xdr:rowOff>
    </xdr:to>
    <xdr:sp macro="" textlink="">
      <xdr:nvSpPr>
        <xdr:cNvPr id="39" name="Line 38"/>
        <xdr:cNvSpPr>
          <a:spLocks noChangeShapeType="1"/>
        </xdr:cNvSpPr>
      </xdr:nvSpPr>
      <xdr:spPr bwMode="auto">
        <a:xfrm>
          <a:off x="7400925" y="80581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22</xdr:row>
      <xdr:rowOff>228600</xdr:rowOff>
    </xdr:from>
    <xdr:to>
      <xdr:col>7</xdr:col>
      <xdr:colOff>914400</xdr:colOff>
      <xdr:row>22</xdr:row>
      <xdr:rowOff>228600</xdr:rowOff>
    </xdr:to>
    <xdr:sp macro="" textlink="">
      <xdr:nvSpPr>
        <xdr:cNvPr id="40" name="Line 38"/>
        <xdr:cNvSpPr>
          <a:spLocks noChangeShapeType="1"/>
        </xdr:cNvSpPr>
      </xdr:nvSpPr>
      <xdr:spPr bwMode="auto">
        <a:xfrm>
          <a:off x="7400925" y="98107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16</xdr:row>
      <xdr:rowOff>228600</xdr:rowOff>
    </xdr:from>
    <xdr:to>
      <xdr:col>7</xdr:col>
      <xdr:colOff>914400</xdr:colOff>
      <xdr:row>16</xdr:row>
      <xdr:rowOff>228600</xdr:rowOff>
    </xdr:to>
    <xdr:sp macro="" textlink="">
      <xdr:nvSpPr>
        <xdr:cNvPr id="41" name="Line 49"/>
        <xdr:cNvSpPr>
          <a:spLocks noChangeShapeType="1"/>
        </xdr:cNvSpPr>
      </xdr:nvSpPr>
      <xdr:spPr bwMode="auto">
        <a:xfrm>
          <a:off x="7400925" y="76200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19</xdr:row>
      <xdr:rowOff>228600</xdr:rowOff>
    </xdr:from>
    <xdr:to>
      <xdr:col>7</xdr:col>
      <xdr:colOff>914400</xdr:colOff>
      <xdr:row>19</xdr:row>
      <xdr:rowOff>228600</xdr:rowOff>
    </xdr:to>
    <xdr:sp macro="" textlink="">
      <xdr:nvSpPr>
        <xdr:cNvPr id="42" name="Line 49"/>
        <xdr:cNvSpPr>
          <a:spLocks noChangeShapeType="1"/>
        </xdr:cNvSpPr>
      </xdr:nvSpPr>
      <xdr:spPr bwMode="auto">
        <a:xfrm>
          <a:off x="7400925" y="93726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200025</xdr:colOff>
      <xdr:row>6</xdr:row>
      <xdr:rowOff>257175</xdr:rowOff>
    </xdr:from>
    <xdr:to>
      <xdr:col>7</xdr:col>
      <xdr:colOff>942975</xdr:colOff>
      <xdr:row>6</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5</xdr:row>
      <xdr:rowOff>0</xdr:rowOff>
    </xdr:from>
    <xdr:to>
      <xdr:col>7</xdr:col>
      <xdr:colOff>904875</xdr:colOff>
      <xdr:row>5</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219075</xdr:rowOff>
    </xdr:from>
    <xdr:to>
      <xdr:col>7</xdr:col>
      <xdr:colOff>923925</xdr:colOff>
      <xdr:row>4</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20</xdr:row>
      <xdr:rowOff>238125</xdr:rowOff>
    </xdr:from>
    <xdr:to>
      <xdr:col>7</xdr:col>
      <xdr:colOff>952500</xdr:colOff>
      <xdr:row>20</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42</xdr:row>
      <xdr:rowOff>0</xdr:rowOff>
    </xdr:from>
    <xdr:to>
      <xdr:col>7</xdr:col>
      <xdr:colOff>952500</xdr:colOff>
      <xdr:row>42</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16</xdr:row>
      <xdr:rowOff>219075</xdr:rowOff>
    </xdr:from>
    <xdr:to>
      <xdr:col>7</xdr:col>
      <xdr:colOff>923925</xdr:colOff>
      <xdr:row>16</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15</xdr:row>
      <xdr:rowOff>228600</xdr:rowOff>
    </xdr:from>
    <xdr:to>
      <xdr:col>7</xdr:col>
      <xdr:colOff>914400</xdr:colOff>
      <xdr:row>15</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33</xdr:row>
      <xdr:rowOff>228600</xdr:rowOff>
    </xdr:from>
    <xdr:to>
      <xdr:col>7</xdr:col>
      <xdr:colOff>952500</xdr:colOff>
      <xdr:row>33</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34</xdr:row>
      <xdr:rowOff>238125</xdr:rowOff>
    </xdr:from>
    <xdr:to>
      <xdr:col>7</xdr:col>
      <xdr:colOff>923925</xdr:colOff>
      <xdr:row>34</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35</xdr:row>
      <xdr:rowOff>257175</xdr:rowOff>
    </xdr:from>
    <xdr:to>
      <xdr:col>7</xdr:col>
      <xdr:colOff>962025</xdr:colOff>
      <xdr:row>35</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36</xdr:row>
      <xdr:rowOff>228600</xdr:rowOff>
    </xdr:from>
    <xdr:to>
      <xdr:col>7</xdr:col>
      <xdr:colOff>952500</xdr:colOff>
      <xdr:row>36</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37</xdr:row>
      <xdr:rowOff>228600</xdr:rowOff>
    </xdr:from>
    <xdr:to>
      <xdr:col>7</xdr:col>
      <xdr:colOff>923925</xdr:colOff>
      <xdr:row>37</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38</xdr:row>
      <xdr:rowOff>238125</xdr:rowOff>
    </xdr:from>
    <xdr:to>
      <xdr:col>7</xdr:col>
      <xdr:colOff>952500</xdr:colOff>
      <xdr:row>38</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40</xdr:row>
      <xdr:rowOff>219075</xdr:rowOff>
    </xdr:from>
    <xdr:to>
      <xdr:col>7</xdr:col>
      <xdr:colOff>904875</xdr:colOff>
      <xdr:row>40</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42</xdr:row>
      <xdr:rowOff>257175</xdr:rowOff>
    </xdr:from>
    <xdr:to>
      <xdr:col>7</xdr:col>
      <xdr:colOff>1000125</xdr:colOff>
      <xdr:row>42</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41</xdr:row>
      <xdr:rowOff>257175</xdr:rowOff>
    </xdr:from>
    <xdr:to>
      <xdr:col>7</xdr:col>
      <xdr:colOff>933450</xdr:colOff>
      <xdr:row>41</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19</xdr:row>
      <xdr:rowOff>228600</xdr:rowOff>
    </xdr:from>
    <xdr:to>
      <xdr:col>7</xdr:col>
      <xdr:colOff>971550</xdr:colOff>
      <xdr:row>19</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23</xdr:row>
      <xdr:rowOff>0</xdr:rowOff>
    </xdr:from>
    <xdr:to>
      <xdr:col>7</xdr:col>
      <xdr:colOff>1000125</xdr:colOff>
      <xdr:row>23</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32</xdr:row>
      <xdr:rowOff>219075</xdr:rowOff>
    </xdr:from>
    <xdr:to>
      <xdr:col>7</xdr:col>
      <xdr:colOff>942975</xdr:colOff>
      <xdr:row>32</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29</xdr:row>
      <xdr:rowOff>238125</xdr:rowOff>
    </xdr:from>
    <xdr:to>
      <xdr:col>7</xdr:col>
      <xdr:colOff>933450</xdr:colOff>
      <xdr:row>29</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5</xdr:row>
      <xdr:rowOff>228600</xdr:rowOff>
    </xdr:from>
    <xdr:to>
      <xdr:col>7</xdr:col>
      <xdr:colOff>923925</xdr:colOff>
      <xdr:row>5</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39</xdr:row>
      <xdr:rowOff>257175</xdr:rowOff>
    </xdr:from>
    <xdr:to>
      <xdr:col>7</xdr:col>
      <xdr:colOff>933450</xdr:colOff>
      <xdr:row>39</xdr:row>
      <xdr:rowOff>257175</xdr:rowOff>
    </xdr:to>
    <xdr:sp macro="" textlink="">
      <xdr:nvSpPr>
        <xdr:cNvPr id="19660" name="Line 29"/>
        <xdr:cNvSpPr>
          <a:spLocks noChangeShapeType="1"/>
        </xdr:cNvSpPr>
      </xdr:nvSpPr>
      <xdr:spPr bwMode="auto">
        <a:xfrm>
          <a:off x="7877175" y="1540827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31</xdr:row>
      <xdr:rowOff>219075</xdr:rowOff>
    </xdr:from>
    <xdr:to>
      <xdr:col>7</xdr:col>
      <xdr:colOff>942975</xdr:colOff>
      <xdr:row>31</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23</xdr:row>
      <xdr:rowOff>219075</xdr:rowOff>
    </xdr:from>
    <xdr:to>
      <xdr:col>7</xdr:col>
      <xdr:colOff>933450</xdr:colOff>
      <xdr:row>23</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30</xdr:row>
      <xdr:rowOff>238125</xdr:rowOff>
    </xdr:from>
    <xdr:to>
      <xdr:col>7</xdr:col>
      <xdr:colOff>933450</xdr:colOff>
      <xdr:row>30</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24</xdr:row>
      <xdr:rowOff>228600</xdr:rowOff>
    </xdr:from>
    <xdr:to>
      <xdr:col>7</xdr:col>
      <xdr:colOff>962025</xdr:colOff>
      <xdr:row>24</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10</xdr:row>
      <xdr:rowOff>228600</xdr:rowOff>
    </xdr:from>
    <xdr:to>
      <xdr:col>7</xdr:col>
      <xdr:colOff>914400</xdr:colOff>
      <xdr:row>10</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27</xdr:row>
      <xdr:rowOff>228600</xdr:rowOff>
    </xdr:from>
    <xdr:to>
      <xdr:col>7</xdr:col>
      <xdr:colOff>914400</xdr:colOff>
      <xdr:row>27</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28</xdr:row>
      <xdr:rowOff>228600</xdr:rowOff>
    </xdr:from>
    <xdr:to>
      <xdr:col>7</xdr:col>
      <xdr:colOff>914400</xdr:colOff>
      <xdr:row>28</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12</xdr:row>
      <xdr:rowOff>228600</xdr:rowOff>
    </xdr:from>
    <xdr:to>
      <xdr:col>7</xdr:col>
      <xdr:colOff>914400</xdr:colOff>
      <xdr:row>12</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7</xdr:row>
      <xdr:rowOff>228600</xdr:rowOff>
    </xdr:from>
    <xdr:to>
      <xdr:col>7</xdr:col>
      <xdr:colOff>914400</xdr:colOff>
      <xdr:row>7</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26</xdr:row>
      <xdr:rowOff>228600</xdr:rowOff>
    </xdr:from>
    <xdr:to>
      <xdr:col>7</xdr:col>
      <xdr:colOff>914400</xdr:colOff>
      <xdr:row>26</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35</xdr:row>
      <xdr:rowOff>0</xdr:rowOff>
    </xdr:from>
    <xdr:to>
      <xdr:col>7</xdr:col>
      <xdr:colOff>914400</xdr:colOff>
      <xdr:row>35</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35</xdr:row>
      <xdr:rowOff>0</xdr:rowOff>
    </xdr:from>
    <xdr:to>
      <xdr:col>7</xdr:col>
      <xdr:colOff>923925</xdr:colOff>
      <xdr:row>35</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11</xdr:row>
      <xdr:rowOff>228600</xdr:rowOff>
    </xdr:from>
    <xdr:to>
      <xdr:col>7</xdr:col>
      <xdr:colOff>971550</xdr:colOff>
      <xdr:row>11</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18</xdr:row>
      <xdr:rowOff>228600</xdr:rowOff>
    </xdr:from>
    <xdr:to>
      <xdr:col>7</xdr:col>
      <xdr:colOff>914400</xdr:colOff>
      <xdr:row>18</xdr:row>
      <xdr:rowOff>228600</xdr:rowOff>
    </xdr:to>
    <xdr:sp macro="" textlink="">
      <xdr:nvSpPr>
        <xdr:cNvPr id="45" name="Line 38"/>
        <xdr:cNvSpPr>
          <a:spLocks noChangeShapeType="1"/>
        </xdr:cNvSpPr>
      </xdr:nvSpPr>
      <xdr:spPr bwMode="auto">
        <a:xfrm>
          <a:off x="7877175" y="6883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22</xdr:row>
      <xdr:rowOff>228600</xdr:rowOff>
    </xdr:from>
    <xdr:to>
      <xdr:col>7</xdr:col>
      <xdr:colOff>914400</xdr:colOff>
      <xdr:row>22</xdr:row>
      <xdr:rowOff>228600</xdr:rowOff>
    </xdr:to>
    <xdr:sp macro="" textlink="">
      <xdr:nvSpPr>
        <xdr:cNvPr id="46" name="Line 38"/>
        <xdr:cNvSpPr>
          <a:spLocks noChangeShapeType="1"/>
        </xdr:cNvSpPr>
      </xdr:nvSpPr>
      <xdr:spPr bwMode="auto">
        <a:xfrm>
          <a:off x="7877175" y="6883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17</xdr:row>
      <xdr:rowOff>228600</xdr:rowOff>
    </xdr:from>
    <xdr:to>
      <xdr:col>7</xdr:col>
      <xdr:colOff>914400</xdr:colOff>
      <xdr:row>17</xdr:row>
      <xdr:rowOff>228600</xdr:rowOff>
    </xdr:to>
    <xdr:sp macro="" textlink="">
      <xdr:nvSpPr>
        <xdr:cNvPr id="47" name="Line 49"/>
        <xdr:cNvSpPr>
          <a:spLocks noChangeShapeType="1"/>
        </xdr:cNvSpPr>
      </xdr:nvSpPr>
      <xdr:spPr bwMode="auto">
        <a:xfrm>
          <a:off x="7877175" y="103886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21</xdr:row>
      <xdr:rowOff>228600</xdr:rowOff>
    </xdr:from>
    <xdr:to>
      <xdr:col>7</xdr:col>
      <xdr:colOff>914400</xdr:colOff>
      <xdr:row>21</xdr:row>
      <xdr:rowOff>228600</xdr:rowOff>
    </xdr:to>
    <xdr:sp macro="" textlink="">
      <xdr:nvSpPr>
        <xdr:cNvPr id="48" name="Line 49"/>
        <xdr:cNvSpPr>
          <a:spLocks noChangeShapeType="1"/>
        </xdr:cNvSpPr>
      </xdr:nvSpPr>
      <xdr:spPr bwMode="auto">
        <a:xfrm>
          <a:off x="7877175" y="108331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4"/>
  <sheetViews>
    <sheetView tabSelected="1" topLeftCell="A4" zoomScale="75" zoomScaleNormal="75" workbookViewId="0">
      <selection activeCell="J14" sqref="J14"/>
    </sheetView>
  </sheetViews>
  <sheetFormatPr defaultRowHeight="12.75"/>
  <cols>
    <col min="1" max="1" width="5.85546875" style="5" bestFit="1" customWidth="1"/>
    <col min="2" max="2" width="34.28515625" style="5" customWidth="1"/>
    <col min="3" max="3" width="25.5703125" style="5" customWidth="1"/>
    <col min="4" max="4" width="11.140625" style="5" bestFit="1" customWidth="1"/>
    <col min="5" max="5" width="12.7109375" style="6" bestFit="1" customWidth="1"/>
    <col min="6" max="6" width="8.85546875" style="7" bestFit="1" customWidth="1"/>
    <col min="7" max="7" width="9.7109375" style="5" bestFit="1" customWidth="1"/>
    <col min="8" max="8" width="18.42578125" style="5" customWidth="1"/>
    <col min="9" max="9" width="17.7109375" style="8" customWidth="1"/>
    <col min="10" max="10" width="9.28515625" style="9" bestFit="1" customWidth="1"/>
    <col min="11" max="11" width="13.140625" style="8" bestFit="1" customWidth="1"/>
    <col min="12" max="12" width="8.28515625" style="8" customWidth="1"/>
    <col min="13" max="13" width="10.42578125" style="5" bestFit="1" customWidth="1"/>
    <col min="14" max="14" width="10.5703125" style="5" customWidth="1"/>
    <col min="15" max="16" width="9.140625" style="5"/>
    <col min="17" max="17" width="11" style="5" customWidth="1"/>
    <col min="18" max="18" width="9.140625" style="5"/>
    <col min="19" max="19" width="10.42578125" style="5" customWidth="1"/>
    <col min="20" max="16384" width="9.140625" style="5"/>
  </cols>
  <sheetData>
    <row r="1" spans="1:14" s="1" customFormat="1" ht="27.75">
      <c r="A1" s="595" t="s">
        <v>74</v>
      </c>
      <c r="B1" s="596"/>
      <c r="C1" s="596"/>
      <c r="D1" s="596"/>
      <c r="E1" s="596"/>
      <c r="F1" s="596"/>
      <c r="G1" s="596"/>
      <c r="H1" s="596"/>
      <c r="I1" s="596"/>
      <c r="J1" s="596"/>
      <c r="K1" s="596"/>
      <c r="L1" s="596"/>
      <c r="M1" s="596"/>
      <c r="N1" s="597"/>
    </row>
    <row r="2" spans="1:14" s="1" customFormat="1" ht="24" thickBot="1">
      <c r="A2" s="598" t="s">
        <v>143</v>
      </c>
      <c r="B2" s="599"/>
      <c r="C2" s="599"/>
      <c r="D2" s="599"/>
      <c r="E2" s="599"/>
      <c r="F2" s="599"/>
      <c r="G2" s="599"/>
      <c r="H2" s="599"/>
      <c r="I2" s="599"/>
      <c r="J2" s="599"/>
      <c r="K2" s="599"/>
      <c r="L2" s="599"/>
      <c r="M2" s="599"/>
      <c r="N2" s="600"/>
    </row>
    <row r="3" spans="1:14" s="2" customFormat="1" ht="35.25" customHeight="1">
      <c r="A3" s="601" t="s">
        <v>11</v>
      </c>
      <c r="B3" s="602"/>
      <c r="C3" s="605" t="s">
        <v>17</v>
      </c>
      <c r="D3" s="607" t="s">
        <v>15</v>
      </c>
      <c r="E3" s="609" t="s">
        <v>144</v>
      </c>
      <c r="F3" s="610"/>
      <c r="G3" s="612" t="s">
        <v>140</v>
      </c>
      <c r="H3" s="614" t="s">
        <v>145</v>
      </c>
      <c r="I3" s="615"/>
      <c r="J3" s="618" t="s">
        <v>82</v>
      </c>
      <c r="K3" s="620" t="s">
        <v>147</v>
      </c>
      <c r="L3" s="620"/>
      <c r="M3" s="609" t="s">
        <v>146</v>
      </c>
      <c r="N3" s="624"/>
    </row>
    <row r="4" spans="1:14" s="2" customFormat="1" ht="44.25" customHeight="1" thickBot="1">
      <c r="A4" s="603"/>
      <c r="B4" s="604"/>
      <c r="C4" s="606"/>
      <c r="D4" s="608"/>
      <c r="E4" s="611"/>
      <c r="F4" s="611"/>
      <c r="G4" s="613"/>
      <c r="H4" s="616"/>
      <c r="I4" s="617"/>
      <c r="J4" s="619"/>
      <c r="K4" s="621"/>
      <c r="L4" s="621"/>
      <c r="M4" s="444" t="s">
        <v>84</v>
      </c>
      <c r="N4" s="427" t="s">
        <v>83</v>
      </c>
    </row>
    <row r="5" spans="1:14" s="2" customFormat="1" ht="34.5">
      <c r="A5" s="734">
        <v>1</v>
      </c>
      <c r="B5" s="735" t="s">
        <v>53</v>
      </c>
      <c r="C5" s="736" t="s">
        <v>19</v>
      </c>
      <c r="D5" s="737" t="s">
        <v>10</v>
      </c>
      <c r="E5" s="738">
        <v>0.82333999999999996</v>
      </c>
      <c r="F5" s="739" t="s">
        <v>13</v>
      </c>
      <c r="G5" s="740">
        <v>0.93</v>
      </c>
      <c r="H5" s="741" t="s">
        <v>177</v>
      </c>
      <c r="I5" s="742">
        <f>(E5*1000)/(8250*0.93)</f>
        <v>0.10731052460084717</v>
      </c>
      <c r="J5" s="743">
        <f t="shared" ref="J5:J43" si="0">+(I5/$I$5)*100</f>
        <v>100</v>
      </c>
      <c r="K5" s="738">
        <v>0.78661499999999995</v>
      </c>
      <c r="L5" s="744" t="s">
        <v>20</v>
      </c>
      <c r="M5" s="745">
        <f>+(E5/K5)-1</f>
        <v>4.6687388366608795E-2</v>
      </c>
      <c r="N5" s="746">
        <v>1</v>
      </c>
    </row>
    <row r="6" spans="1:14" s="2" customFormat="1" ht="34.5">
      <c r="A6" s="747">
        <v>2</v>
      </c>
      <c r="B6" s="748" t="s">
        <v>77</v>
      </c>
      <c r="C6" s="736" t="s">
        <v>86</v>
      </c>
      <c r="D6" s="737" t="s">
        <v>10</v>
      </c>
      <c r="E6" s="738">
        <v>0.91606299999999996</v>
      </c>
      <c r="F6" s="739" t="s">
        <v>13</v>
      </c>
      <c r="G6" s="740">
        <v>0.93</v>
      </c>
      <c r="H6" s="749" t="s">
        <v>184</v>
      </c>
      <c r="I6" s="742">
        <f>(E6*1000)/(8250*0.93)</f>
        <v>0.11939563375692408</v>
      </c>
      <c r="J6" s="743">
        <f>+(I6/$I$5)*100</f>
        <v>111.26181164524984</v>
      </c>
      <c r="K6" s="750">
        <v>0.83076700000000003</v>
      </c>
      <c r="L6" s="751" t="s">
        <v>20</v>
      </c>
      <c r="M6" s="745">
        <f>+(E6/K6)-1</f>
        <v>0.10267138680279775</v>
      </c>
      <c r="N6" s="746">
        <v>4</v>
      </c>
    </row>
    <row r="7" spans="1:14" s="2" customFormat="1" ht="34.5">
      <c r="A7" s="524">
        <v>3</v>
      </c>
      <c r="B7" s="525" t="s">
        <v>51</v>
      </c>
      <c r="C7" s="526" t="s">
        <v>24</v>
      </c>
      <c r="D7" s="527" t="s">
        <v>10</v>
      </c>
      <c r="E7" s="528">
        <v>0.955565</v>
      </c>
      <c r="F7" s="529" t="s">
        <v>13</v>
      </c>
      <c r="G7" s="530">
        <v>0.93</v>
      </c>
      <c r="H7" s="531" t="s">
        <v>170</v>
      </c>
      <c r="I7" s="532">
        <f>(E7*1000)/(8250*0.93)</f>
        <v>0.12454415118931249</v>
      </c>
      <c r="J7" s="533">
        <f>+(I7/$I$5)*100</f>
        <v>116.05958656205215</v>
      </c>
      <c r="K7" s="697">
        <v>0.83927099999999999</v>
      </c>
      <c r="L7" s="534" t="s">
        <v>20</v>
      </c>
      <c r="M7" s="535">
        <f>+(E7/K7)-1</f>
        <v>0.13856549314822031</v>
      </c>
      <c r="N7" s="536">
        <v>9</v>
      </c>
    </row>
    <row r="8" spans="1:14" s="2" customFormat="1" ht="34.5">
      <c r="A8" s="524">
        <v>4</v>
      </c>
      <c r="B8" s="525" t="s">
        <v>51</v>
      </c>
      <c r="C8" s="526" t="s">
        <v>22</v>
      </c>
      <c r="D8" s="527" t="s">
        <v>10</v>
      </c>
      <c r="E8" s="528">
        <v>0.95901899999999995</v>
      </c>
      <c r="F8" s="529" t="s">
        <v>13</v>
      </c>
      <c r="G8" s="530">
        <v>0.93</v>
      </c>
      <c r="H8" s="531" t="s">
        <v>165</v>
      </c>
      <c r="I8" s="532">
        <f>(E8*1000)/(8250*0.93)</f>
        <v>0.12499433040078202</v>
      </c>
      <c r="J8" s="533">
        <f>+(I8/$I$5)*100</f>
        <v>116.47909733524426</v>
      </c>
      <c r="K8" s="698">
        <v>0.83349899999999999</v>
      </c>
      <c r="L8" s="534" t="s">
        <v>20</v>
      </c>
      <c r="M8" s="535">
        <f>+(E8/K8)-1</f>
        <v>0.15059406190049418</v>
      </c>
      <c r="N8" s="536">
        <v>10</v>
      </c>
    </row>
    <row r="9" spans="1:14" s="2" customFormat="1" ht="34.5">
      <c r="A9" s="345">
        <v>5</v>
      </c>
      <c r="B9" s="537" t="s">
        <v>80</v>
      </c>
      <c r="C9" s="538" t="s">
        <v>86</v>
      </c>
      <c r="D9" s="539" t="s">
        <v>10</v>
      </c>
      <c r="E9" s="349">
        <v>0.97977700000000001</v>
      </c>
      <c r="F9" s="540" t="s">
        <v>13</v>
      </c>
      <c r="G9" s="541">
        <v>0.93</v>
      </c>
      <c r="H9" s="542" t="s">
        <v>185</v>
      </c>
      <c r="I9" s="543">
        <f t="shared" ref="I9" si="1">(E9*1000)/(8250*0.93)</f>
        <v>0.12769983708048224</v>
      </c>
      <c r="J9" s="445">
        <f t="shared" ref="J9" si="2">+(I9/$I$5)*100</f>
        <v>119.00029149561544</v>
      </c>
      <c r="K9" s="696">
        <v>0.92821100000000001</v>
      </c>
      <c r="L9" s="544" t="s">
        <v>20</v>
      </c>
      <c r="M9" s="545">
        <f t="shared" ref="M9" si="3">+(E9/K9)-1</f>
        <v>5.5554178952845756E-2</v>
      </c>
      <c r="N9" s="546">
        <v>2</v>
      </c>
    </row>
    <row r="10" spans="1:14" s="2" customFormat="1" ht="34.5">
      <c r="A10" s="547">
        <v>6</v>
      </c>
      <c r="B10" s="548" t="s">
        <v>49</v>
      </c>
      <c r="C10" s="538" t="s">
        <v>19</v>
      </c>
      <c r="D10" s="539" t="s">
        <v>10</v>
      </c>
      <c r="E10" s="349">
        <v>0.99546199999999996</v>
      </c>
      <c r="F10" s="540" t="s">
        <v>13</v>
      </c>
      <c r="G10" s="541">
        <v>0.93</v>
      </c>
      <c r="H10" s="549" t="s">
        <v>178</v>
      </c>
      <c r="I10" s="543">
        <f t="shared" ref="I10:I11" si="4">(E10*1000)/(8250*0.93)</f>
        <v>0.12974415118931248</v>
      </c>
      <c r="J10" s="445">
        <f t="shared" si="0"/>
        <v>120.90533679889232</v>
      </c>
      <c r="K10" s="349">
        <v>0.72362400000000004</v>
      </c>
      <c r="L10" s="544" t="s">
        <v>20</v>
      </c>
      <c r="M10" s="545">
        <f t="shared" ref="M10:M11" si="5">+(E10/K10)-1</f>
        <v>0.37566194598299663</v>
      </c>
      <c r="N10" s="546">
        <v>24</v>
      </c>
    </row>
    <row r="11" spans="1:14" s="2" customFormat="1" ht="34.5">
      <c r="A11" s="550">
        <v>7</v>
      </c>
      <c r="B11" s="551" t="s">
        <v>52</v>
      </c>
      <c r="C11" s="552" t="s">
        <v>19</v>
      </c>
      <c r="D11" s="553" t="s">
        <v>10</v>
      </c>
      <c r="E11" s="554">
        <v>1.000464</v>
      </c>
      <c r="F11" s="555" t="s">
        <v>13</v>
      </c>
      <c r="G11" s="556">
        <v>0.93</v>
      </c>
      <c r="H11" s="557" t="s">
        <v>179</v>
      </c>
      <c r="I11" s="558">
        <f t="shared" si="4"/>
        <v>0.13039608993157381</v>
      </c>
      <c r="J11" s="559">
        <f t="shared" si="0"/>
        <v>121.51286224403044</v>
      </c>
      <c r="K11" s="554">
        <v>0.72714500000000004</v>
      </c>
      <c r="L11" s="560" t="s">
        <v>20</v>
      </c>
      <c r="M11" s="561">
        <f t="shared" si="5"/>
        <v>0.37587963886157505</v>
      </c>
      <c r="N11" s="562">
        <v>24</v>
      </c>
    </row>
    <row r="12" spans="1:14" s="2" customFormat="1" ht="34.5">
      <c r="A12" s="563">
        <v>8</v>
      </c>
      <c r="B12" s="564" t="s">
        <v>50</v>
      </c>
      <c r="C12" s="565" t="s">
        <v>24</v>
      </c>
      <c r="D12" s="566" t="s">
        <v>10</v>
      </c>
      <c r="E12" s="554">
        <v>1.0027729999999999</v>
      </c>
      <c r="F12" s="567" t="s">
        <v>13</v>
      </c>
      <c r="G12" s="568">
        <v>0.93</v>
      </c>
      <c r="H12" s="569" t="s">
        <v>173</v>
      </c>
      <c r="I12" s="570">
        <f>(E12*1000)/(8250*0.93)</f>
        <v>0.1306970348647768</v>
      </c>
      <c r="J12" s="559">
        <f>+(I12/$I$5)*100</f>
        <v>121.79330531736585</v>
      </c>
      <c r="K12" s="699">
        <v>0.93878200000000001</v>
      </c>
      <c r="L12" s="571" t="s">
        <v>20</v>
      </c>
      <c r="M12" s="572">
        <f>+(E12/K12)-1</f>
        <v>6.8163854867264062E-2</v>
      </c>
      <c r="N12" s="573">
        <v>3</v>
      </c>
    </row>
    <row r="13" spans="1:14" s="2" customFormat="1" ht="34.5">
      <c r="A13" s="574">
        <v>9</v>
      </c>
      <c r="B13" s="575" t="s">
        <v>50</v>
      </c>
      <c r="C13" s="104" t="s">
        <v>22</v>
      </c>
      <c r="D13" s="105" t="s">
        <v>10</v>
      </c>
      <c r="E13" s="342">
        <v>1.0262279999999999</v>
      </c>
      <c r="F13" s="106" t="s">
        <v>13</v>
      </c>
      <c r="G13" s="107">
        <v>0.93</v>
      </c>
      <c r="H13" s="108" t="s">
        <v>168</v>
      </c>
      <c r="I13" s="576">
        <f>(E13*1000)/(8250*0.93)</f>
        <v>0.13375405669599216</v>
      </c>
      <c r="J13" s="577">
        <f>+(I13/$I$5)*100</f>
        <v>124.64206767556539</v>
      </c>
      <c r="K13" s="397">
        <v>0.88389200000000001</v>
      </c>
      <c r="L13" s="578" t="s">
        <v>20</v>
      </c>
      <c r="M13" s="579">
        <f>+(E13/K13)-1</f>
        <v>0.16103324840591382</v>
      </c>
      <c r="N13" s="580">
        <v>11</v>
      </c>
    </row>
    <row r="14" spans="1:14" s="2" customFormat="1" ht="34.5">
      <c r="A14" s="574">
        <v>10</v>
      </c>
      <c r="B14" s="575" t="s">
        <v>56</v>
      </c>
      <c r="C14" s="104" t="s">
        <v>24</v>
      </c>
      <c r="D14" s="105" t="s">
        <v>10</v>
      </c>
      <c r="E14" s="342">
        <v>1.0270170000000001</v>
      </c>
      <c r="F14" s="106" t="s">
        <v>13</v>
      </c>
      <c r="G14" s="107">
        <v>0.93</v>
      </c>
      <c r="H14" s="108" t="s">
        <v>171</v>
      </c>
      <c r="I14" s="576">
        <f>(E14*1000)/(8250*0.93)</f>
        <v>0.13385689149560118</v>
      </c>
      <c r="J14" s="577">
        <f>+(I14/$I$5)*100</f>
        <v>124.73789685913476</v>
      </c>
      <c r="K14" s="397">
        <v>0.76157300000000006</v>
      </c>
      <c r="L14" s="578" t="s">
        <v>20</v>
      </c>
      <c r="M14" s="579">
        <f>+(E14/K14)-1</f>
        <v>0.34854702044321417</v>
      </c>
      <c r="N14" s="580">
        <v>18</v>
      </c>
    </row>
    <row r="15" spans="1:14" s="2" customFormat="1" ht="34.5">
      <c r="A15" s="102">
        <v>11</v>
      </c>
      <c r="B15" s="733" t="s">
        <v>75</v>
      </c>
      <c r="C15" s="104" t="s">
        <v>85</v>
      </c>
      <c r="D15" s="105" t="s">
        <v>10</v>
      </c>
      <c r="E15" s="342">
        <v>1.028807</v>
      </c>
      <c r="F15" s="106" t="s">
        <v>13</v>
      </c>
      <c r="G15" s="107">
        <v>0.93</v>
      </c>
      <c r="H15" s="108" t="s">
        <v>183</v>
      </c>
      <c r="I15" s="576">
        <f>(E15*1000)/(8250*0.93)</f>
        <v>0.13409019224503096</v>
      </c>
      <c r="J15" s="577">
        <f>+(I15/$I$5)*100</f>
        <v>124.95530400563561</v>
      </c>
      <c r="K15" s="700">
        <v>0.77134800000000003</v>
      </c>
      <c r="L15" s="578" t="s">
        <v>20</v>
      </c>
      <c r="M15" s="579">
        <f>+(E15/K15)-1</f>
        <v>0.33377800940690849</v>
      </c>
      <c r="N15" s="580">
        <v>16</v>
      </c>
    </row>
    <row r="16" spans="1:14" s="2" customFormat="1" ht="34.5">
      <c r="A16" s="574">
        <v>12</v>
      </c>
      <c r="B16" s="575" t="s">
        <v>56</v>
      </c>
      <c r="C16" s="104" t="s">
        <v>22</v>
      </c>
      <c r="D16" s="105" t="s">
        <v>10</v>
      </c>
      <c r="E16" s="342">
        <v>1.0316080000000001</v>
      </c>
      <c r="F16" s="106" t="s">
        <v>13</v>
      </c>
      <c r="G16" s="107">
        <v>0.93</v>
      </c>
      <c r="H16" s="108" t="s">
        <v>166</v>
      </c>
      <c r="I16" s="576">
        <f>(E16*1000)/(8250*0.93)</f>
        <v>0.13445526230042362</v>
      </c>
      <c r="J16" s="577">
        <f>+(I16/$I$5)*100</f>
        <v>125.29550368013219</v>
      </c>
      <c r="K16" s="700">
        <v>0.74759200000000003</v>
      </c>
      <c r="L16" s="578" t="s">
        <v>20</v>
      </c>
      <c r="M16" s="579">
        <f>+(E16/K16)-1</f>
        <v>0.37990775717236147</v>
      </c>
      <c r="N16" s="580">
        <v>25</v>
      </c>
    </row>
    <row r="17" spans="1:14" s="2" customFormat="1" ht="34.5">
      <c r="A17" s="730">
        <v>13</v>
      </c>
      <c r="B17" s="731" t="s">
        <v>76</v>
      </c>
      <c r="C17" s="718" t="s">
        <v>86</v>
      </c>
      <c r="D17" s="719" t="s">
        <v>10</v>
      </c>
      <c r="E17" s="720">
        <v>1.033844</v>
      </c>
      <c r="F17" s="721" t="s">
        <v>13</v>
      </c>
      <c r="G17" s="722">
        <v>0.93</v>
      </c>
      <c r="H17" s="723" t="s">
        <v>186</v>
      </c>
      <c r="I17" s="724">
        <f t="shared" ref="I17" si="6">(E17*1000)/(8250*0.93)</f>
        <v>0.1347466927337895</v>
      </c>
      <c r="J17" s="725">
        <f t="shared" ref="J17" si="7">+(I17/$I$5)*100</f>
        <v>125.56708042849856</v>
      </c>
      <c r="K17" s="732">
        <v>0.77134800000000003</v>
      </c>
      <c r="L17" s="727" t="s">
        <v>20</v>
      </c>
      <c r="M17" s="728">
        <f t="shared" ref="M17:M18" si="8">+(E17/K17)-1</f>
        <v>0.34030813588678521</v>
      </c>
      <c r="N17" s="729">
        <v>17</v>
      </c>
    </row>
    <row r="18" spans="1:14" s="2" customFormat="1" ht="34.5">
      <c r="A18" s="730">
        <v>14</v>
      </c>
      <c r="B18" s="717" t="s">
        <v>71</v>
      </c>
      <c r="C18" s="718" t="s">
        <v>24</v>
      </c>
      <c r="D18" s="719" t="s">
        <v>10</v>
      </c>
      <c r="E18" s="720">
        <v>1.039998</v>
      </c>
      <c r="F18" s="721" t="s">
        <v>13</v>
      </c>
      <c r="G18" s="722">
        <v>0.93</v>
      </c>
      <c r="H18" s="723" t="s">
        <v>172</v>
      </c>
      <c r="I18" s="724">
        <f>(E18*1000)/(8250*0.93)</f>
        <v>0.13554877810361682</v>
      </c>
      <c r="J18" s="725">
        <f t="shared" ref="J18:J23" si="9">+(I18/$I$5)*100</f>
        <v>126.31452376903833</v>
      </c>
      <c r="K18" s="732">
        <v>0.77980099999999997</v>
      </c>
      <c r="L18" s="727" t="s">
        <v>20</v>
      </c>
      <c r="M18" s="728">
        <f t="shared" si="8"/>
        <v>0.33367102632594725</v>
      </c>
      <c r="N18" s="729">
        <v>16</v>
      </c>
    </row>
    <row r="19" spans="1:14" s="2" customFormat="1" ht="34.5">
      <c r="A19" s="716">
        <v>15</v>
      </c>
      <c r="B19" s="717" t="s">
        <v>55</v>
      </c>
      <c r="C19" s="718" t="s">
        <v>22</v>
      </c>
      <c r="D19" s="719" t="s">
        <v>10</v>
      </c>
      <c r="E19" s="720">
        <v>1.0516350000000001</v>
      </c>
      <c r="F19" s="721" t="s">
        <v>13</v>
      </c>
      <c r="G19" s="722">
        <v>0.93</v>
      </c>
      <c r="H19" s="723" t="s">
        <v>167</v>
      </c>
      <c r="I19" s="724">
        <f>(E19*1000)/(8250*0.93)</f>
        <v>0.13706549364613882</v>
      </c>
      <c r="J19" s="725">
        <f t="shared" si="9"/>
        <v>127.72791313430662</v>
      </c>
      <c r="K19" s="726">
        <v>0.77836000000000005</v>
      </c>
      <c r="L19" s="727" t="s">
        <v>20</v>
      </c>
      <c r="M19" s="728">
        <f>+(E19/K19)-1</f>
        <v>0.35109075492060238</v>
      </c>
      <c r="N19" s="729">
        <v>19</v>
      </c>
    </row>
    <row r="20" spans="1:14" s="2" customFormat="1" ht="34.5">
      <c r="A20" s="730">
        <v>16</v>
      </c>
      <c r="B20" s="731" t="s">
        <v>78</v>
      </c>
      <c r="C20" s="718" t="s">
        <v>86</v>
      </c>
      <c r="D20" s="719" t="s">
        <v>10</v>
      </c>
      <c r="E20" s="720">
        <v>1.054905</v>
      </c>
      <c r="F20" s="721" t="s">
        <v>13</v>
      </c>
      <c r="G20" s="722">
        <v>0.93</v>
      </c>
      <c r="H20" s="723" t="s">
        <v>187</v>
      </c>
      <c r="I20" s="724">
        <f>(E20*1000)/(8250*0.93)</f>
        <v>0.13749169110459433</v>
      </c>
      <c r="J20" s="725">
        <f t="shared" si="9"/>
        <v>128.12507591031655</v>
      </c>
      <c r="K20" s="732">
        <v>0.77134800000000003</v>
      </c>
      <c r="L20" s="727" t="s">
        <v>20</v>
      </c>
      <c r="M20" s="728">
        <f>+(E20/K20)-1</f>
        <v>0.36761228394965695</v>
      </c>
      <c r="N20" s="729">
        <v>23</v>
      </c>
    </row>
    <row r="21" spans="1:14" s="2" customFormat="1" ht="34.5">
      <c r="A21" s="166">
        <v>17</v>
      </c>
      <c r="B21" s="167" t="s">
        <v>58</v>
      </c>
      <c r="C21" s="168" t="s">
        <v>23</v>
      </c>
      <c r="D21" s="169" t="s">
        <v>10</v>
      </c>
      <c r="E21" s="334">
        <v>1.0563479248000001</v>
      </c>
      <c r="F21" s="170" t="s">
        <v>13</v>
      </c>
      <c r="G21" s="171">
        <v>0.93</v>
      </c>
      <c r="H21" s="172" t="s">
        <v>181</v>
      </c>
      <c r="I21" s="428">
        <f>(E21*1000)/(8250*0.93)</f>
        <v>0.13767975559465626</v>
      </c>
      <c r="J21" s="446">
        <f>+(I21/$I$5)*100</f>
        <v>128.30032851555862</v>
      </c>
      <c r="K21" s="405">
        <v>0.94907699999999995</v>
      </c>
      <c r="L21" s="493" t="s">
        <v>20</v>
      </c>
      <c r="M21" s="447">
        <f>+(E21/K21)-1</f>
        <v>0.11302657719025966</v>
      </c>
      <c r="N21" s="448">
        <v>5</v>
      </c>
    </row>
    <row r="22" spans="1:14" s="2" customFormat="1" ht="34.5">
      <c r="A22" s="707">
        <v>18</v>
      </c>
      <c r="B22" s="708" t="s">
        <v>60</v>
      </c>
      <c r="C22" s="179" t="s">
        <v>21</v>
      </c>
      <c r="D22" s="180" t="s">
        <v>10</v>
      </c>
      <c r="E22" s="344">
        <v>1.0596099999999999</v>
      </c>
      <c r="F22" s="181" t="s">
        <v>13</v>
      </c>
      <c r="G22" s="182">
        <v>0.93</v>
      </c>
      <c r="H22" s="183" t="s">
        <v>162</v>
      </c>
      <c r="I22" s="709">
        <f>(E22*1000)/(8250*0.93)</f>
        <v>0.13810492016943629</v>
      </c>
      <c r="J22" s="710">
        <f t="shared" si="9"/>
        <v>128.6965287730464</v>
      </c>
      <c r="K22" s="711">
        <v>0.75447399999999998</v>
      </c>
      <c r="L22" s="712" t="s">
        <v>20</v>
      </c>
      <c r="M22" s="713">
        <f>+(E22/K22)-1</f>
        <v>0.40443540797959909</v>
      </c>
      <c r="N22" s="714">
        <v>29</v>
      </c>
    </row>
    <row r="23" spans="1:14" s="2" customFormat="1" ht="34.5">
      <c r="A23" s="177">
        <v>19</v>
      </c>
      <c r="B23" s="715" t="s">
        <v>70</v>
      </c>
      <c r="C23" s="179" t="s">
        <v>24</v>
      </c>
      <c r="D23" s="180" t="s">
        <v>10</v>
      </c>
      <c r="E23" s="344">
        <v>1.0635380000000001</v>
      </c>
      <c r="F23" s="181" t="s">
        <v>13</v>
      </c>
      <c r="G23" s="182">
        <v>0.93</v>
      </c>
      <c r="H23" s="183" t="s">
        <v>175</v>
      </c>
      <c r="I23" s="709">
        <f t="shared" ref="I23" si="10">(E23*1000)/(8250*0.93)</f>
        <v>0.13861687846203977</v>
      </c>
      <c r="J23" s="710">
        <f t="shared" si="9"/>
        <v>129.17360993028399</v>
      </c>
      <c r="K23" s="402">
        <v>0.77980099999999997</v>
      </c>
      <c r="L23" s="712" t="s">
        <v>20</v>
      </c>
      <c r="M23" s="713">
        <f t="shared" ref="M23" si="11">+(E23/K23)-1</f>
        <v>0.36385821510872662</v>
      </c>
      <c r="N23" s="714">
        <v>21</v>
      </c>
    </row>
    <row r="24" spans="1:14" s="2" customFormat="1" ht="34.5">
      <c r="A24" s="707">
        <v>20</v>
      </c>
      <c r="B24" s="708" t="s">
        <v>57</v>
      </c>
      <c r="C24" s="179" t="s">
        <v>23</v>
      </c>
      <c r="D24" s="180" t="s">
        <v>10</v>
      </c>
      <c r="E24" s="344">
        <v>1.071147952</v>
      </c>
      <c r="F24" s="181" t="s">
        <v>13</v>
      </c>
      <c r="G24" s="182">
        <v>0.93</v>
      </c>
      <c r="H24" s="183" t="s">
        <v>180</v>
      </c>
      <c r="I24" s="709">
        <f>(E24*1000)/(8250*0.93)</f>
        <v>0.13960872623004236</v>
      </c>
      <c r="J24" s="710">
        <f t="shared" si="0"/>
        <v>130.09788811426631</v>
      </c>
      <c r="K24" s="711">
        <v>0.76568599999999998</v>
      </c>
      <c r="L24" s="712" t="s">
        <v>20</v>
      </c>
      <c r="M24" s="713">
        <f>+(E24/K24)-1</f>
        <v>0.39893892796786146</v>
      </c>
      <c r="N24" s="714">
        <v>28</v>
      </c>
    </row>
    <row r="25" spans="1:14" s="2" customFormat="1" ht="34.5">
      <c r="A25" s="155">
        <v>21</v>
      </c>
      <c r="B25" s="156" t="s">
        <v>79</v>
      </c>
      <c r="C25" s="157" t="s">
        <v>86</v>
      </c>
      <c r="D25" s="158" t="s">
        <v>10</v>
      </c>
      <c r="E25" s="343">
        <v>1.084179</v>
      </c>
      <c r="F25" s="159" t="s">
        <v>13</v>
      </c>
      <c r="G25" s="160">
        <v>0.93</v>
      </c>
      <c r="H25" s="161" t="s">
        <v>188</v>
      </c>
      <c r="I25" s="430">
        <f>(E25*1000)/(8250*0.93)</f>
        <v>0.14130713587487781</v>
      </c>
      <c r="J25" s="452">
        <f>+(I25/$I$5)*100</f>
        <v>131.68059367940342</v>
      </c>
      <c r="K25" s="410">
        <v>0.77134800000000003</v>
      </c>
      <c r="L25" s="495" t="s">
        <v>20</v>
      </c>
      <c r="M25" s="453">
        <f>+(E25/K25)-1</f>
        <v>0.40556402557600446</v>
      </c>
      <c r="N25" s="454">
        <v>30</v>
      </c>
    </row>
    <row r="26" spans="1:14" s="2" customFormat="1" ht="34.5">
      <c r="A26" s="360">
        <v>22</v>
      </c>
      <c r="B26" s="361" t="s">
        <v>54</v>
      </c>
      <c r="C26" s="362" t="s">
        <v>22</v>
      </c>
      <c r="D26" s="363" t="s">
        <v>10</v>
      </c>
      <c r="E26" s="364">
        <v>1.0908659999999999</v>
      </c>
      <c r="F26" s="365" t="s">
        <v>13</v>
      </c>
      <c r="G26" s="366">
        <v>0.93</v>
      </c>
      <c r="H26" s="367" t="s">
        <v>169</v>
      </c>
      <c r="I26" s="429">
        <f>(E26*1000)/(8250*0.93)</f>
        <v>0.14217869012707723</v>
      </c>
      <c r="J26" s="449">
        <f>+(I26/$I$5)*100</f>
        <v>132.49277333786773</v>
      </c>
      <c r="K26" s="401">
        <v>0.75969399999999998</v>
      </c>
      <c r="L26" s="494" t="s">
        <v>20</v>
      </c>
      <c r="M26" s="450">
        <f>+(E26/K26)-1</f>
        <v>0.43592815001829677</v>
      </c>
      <c r="N26" s="451">
        <v>31</v>
      </c>
    </row>
    <row r="27" spans="1:14" s="2" customFormat="1" ht="34.5">
      <c r="A27" s="581">
        <v>23</v>
      </c>
      <c r="B27" s="582" t="s">
        <v>58</v>
      </c>
      <c r="C27" s="583" t="s">
        <v>21</v>
      </c>
      <c r="D27" s="584" t="s">
        <v>10</v>
      </c>
      <c r="E27" s="585">
        <v>1.1161080000000001</v>
      </c>
      <c r="F27" s="586" t="s">
        <v>13</v>
      </c>
      <c r="G27" s="587">
        <v>0.93</v>
      </c>
      <c r="H27" s="588" t="s">
        <v>163</v>
      </c>
      <c r="I27" s="589">
        <f>(E27*1000)/(8250*0.93)</f>
        <v>0.14546862170087979</v>
      </c>
      <c r="J27" s="590">
        <f>+(I27/$I$5)*100</f>
        <v>135.55857847304884</v>
      </c>
      <c r="K27" s="701">
        <v>0.98377300000000001</v>
      </c>
      <c r="L27" s="591" t="s">
        <v>20</v>
      </c>
      <c r="M27" s="592">
        <f>+(E27/K27)-1</f>
        <v>0.13451782067611129</v>
      </c>
      <c r="N27" s="593">
        <v>8</v>
      </c>
    </row>
    <row r="28" spans="1:14" s="2" customFormat="1" ht="34.5">
      <c r="A28" s="581">
        <v>24</v>
      </c>
      <c r="B28" s="582" t="s">
        <v>61</v>
      </c>
      <c r="C28" s="583" t="s">
        <v>24</v>
      </c>
      <c r="D28" s="584" t="s">
        <v>10</v>
      </c>
      <c r="E28" s="585">
        <v>1.1236889999999999</v>
      </c>
      <c r="F28" s="586" t="s">
        <v>13</v>
      </c>
      <c r="G28" s="587">
        <v>0.93</v>
      </c>
      <c r="H28" s="588" t="s">
        <v>174</v>
      </c>
      <c r="I28" s="589">
        <f t="shared" ref="I28:I31" si="12">(E28*1000)/(8250*0.93)</f>
        <v>0.14645669599217984</v>
      </c>
      <c r="J28" s="590">
        <f t="shared" si="0"/>
        <v>136.4793402482571</v>
      </c>
      <c r="K28" s="702">
        <v>0.77980099999999997</v>
      </c>
      <c r="L28" s="591" t="s">
        <v>20</v>
      </c>
      <c r="M28" s="592">
        <f t="shared" ref="M28:M38" si="13">+(E28/K28)-1</f>
        <v>0.44099456143298088</v>
      </c>
      <c r="N28" s="593">
        <v>32</v>
      </c>
    </row>
    <row r="29" spans="1:14" s="2" customFormat="1" ht="34.5">
      <c r="A29" s="594">
        <v>25</v>
      </c>
      <c r="B29" s="582" t="s">
        <v>61</v>
      </c>
      <c r="C29" s="583" t="s">
        <v>22</v>
      </c>
      <c r="D29" s="584" t="s">
        <v>10</v>
      </c>
      <c r="E29" s="585">
        <v>1.127143</v>
      </c>
      <c r="F29" s="586" t="s">
        <v>13</v>
      </c>
      <c r="G29" s="587">
        <v>0.93</v>
      </c>
      <c r="H29" s="588" t="s">
        <v>176</v>
      </c>
      <c r="I29" s="589">
        <f>(E29*1000)/(8250*0.93)</f>
        <v>0.1469068752036494</v>
      </c>
      <c r="J29" s="590">
        <f>+(I29/$I$5)*100</f>
        <v>136.89885102144922</v>
      </c>
      <c r="K29" s="701">
        <v>0.77402899999999997</v>
      </c>
      <c r="L29" s="591" t="s">
        <v>20</v>
      </c>
      <c r="M29" s="592">
        <f>+(E29/K29)-1</f>
        <v>0.45620254538266658</v>
      </c>
      <c r="N29" s="593">
        <v>33</v>
      </c>
    </row>
    <row r="30" spans="1:14" s="2" customFormat="1" ht="36">
      <c r="A30" s="34">
        <v>26</v>
      </c>
      <c r="B30" s="35" t="s">
        <v>40</v>
      </c>
      <c r="C30" s="36" t="s">
        <v>63</v>
      </c>
      <c r="D30" s="37" t="s">
        <v>48</v>
      </c>
      <c r="E30" s="385">
        <v>0.47875000000000001</v>
      </c>
      <c r="F30" s="38" t="s">
        <v>12</v>
      </c>
      <c r="G30" s="39">
        <v>0.65</v>
      </c>
      <c r="H30" s="40" t="s">
        <v>160</v>
      </c>
      <c r="I30" s="432">
        <f>(E30*1000)/(4724*0.65)</f>
        <v>0.15591415358561844</v>
      </c>
      <c r="J30" s="458">
        <f>+(I30/$I$5)*100</f>
        <v>145.29250897389386</v>
      </c>
      <c r="K30" s="704">
        <v>0.34325</v>
      </c>
      <c r="L30" s="497" t="s">
        <v>12</v>
      </c>
      <c r="M30" s="459">
        <f>+(E30/K30)-1</f>
        <v>0.39475600873998551</v>
      </c>
      <c r="N30" s="460">
        <v>27</v>
      </c>
    </row>
    <row r="31" spans="1:14" s="2" customFormat="1" ht="34.5">
      <c r="A31" s="521">
        <v>27</v>
      </c>
      <c r="B31" s="379" t="s">
        <v>64</v>
      </c>
      <c r="C31" s="221" t="s">
        <v>23</v>
      </c>
      <c r="D31" s="222" t="s">
        <v>10</v>
      </c>
      <c r="E31" s="336">
        <v>1.2244719479999999</v>
      </c>
      <c r="F31" s="223" t="s">
        <v>13</v>
      </c>
      <c r="G31" s="224">
        <v>0.93</v>
      </c>
      <c r="H31" s="522" t="s">
        <v>182</v>
      </c>
      <c r="I31" s="431">
        <f t="shared" si="12"/>
        <v>0.15959230342130987</v>
      </c>
      <c r="J31" s="455">
        <f t="shared" si="0"/>
        <v>148.72008501955452</v>
      </c>
      <c r="K31" s="413">
        <v>0.88960700000000004</v>
      </c>
      <c r="L31" s="496" t="s">
        <v>20</v>
      </c>
      <c r="M31" s="456">
        <f t="shared" si="13"/>
        <v>0.37641896702701283</v>
      </c>
      <c r="N31" s="457">
        <v>24</v>
      </c>
    </row>
    <row r="32" spans="1:14" s="2" customFormat="1" ht="34.5">
      <c r="A32" s="509">
        <v>28</v>
      </c>
      <c r="B32" s="519" t="s">
        <v>62</v>
      </c>
      <c r="C32" s="510" t="s">
        <v>21</v>
      </c>
      <c r="D32" s="511" t="s">
        <v>10</v>
      </c>
      <c r="E32" s="523">
        <v>1.284232</v>
      </c>
      <c r="F32" s="512" t="s">
        <v>13</v>
      </c>
      <c r="G32" s="513">
        <v>0.93</v>
      </c>
      <c r="H32" s="520" t="s">
        <v>164</v>
      </c>
      <c r="I32" s="514">
        <f>(E32*1000)/(8250*0.93)</f>
        <v>0.16738116650374715</v>
      </c>
      <c r="J32" s="515">
        <f t="shared" si="0"/>
        <v>155.9783321592538</v>
      </c>
      <c r="K32" s="703">
        <v>0.92430299999999999</v>
      </c>
      <c r="L32" s="516" t="s">
        <v>20</v>
      </c>
      <c r="M32" s="517">
        <f t="shared" si="13"/>
        <v>0.38940585500642122</v>
      </c>
      <c r="N32" s="518">
        <v>26</v>
      </c>
    </row>
    <row r="33" spans="1:19" s="2" customFormat="1" ht="36">
      <c r="A33" s="229">
        <v>29</v>
      </c>
      <c r="B33" s="230" t="s">
        <v>39</v>
      </c>
      <c r="C33" s="231" t="s">
        <v>38</v>
      </c>
      <c r="D33" s="232" t="s">
        <v>47</v>
      </c>
      <c r="E33" s="386">
        <v>0.68</v>
      </c>
      <c r="F33" s="233" t="s">
        <v>12</v>
      </c>
      <c r="G33" s="234">
        <v>0.65</v>
      </c>
      <c r="H33" s="235" t="s">
        <v>161</v>
      </c>
      <c r="I33" s="433">
        <f>(E33*1000)/(4932*0.65)</f>
        <v>0.21211554058269386</v>
      </c>
      <c r="J33" s="461">
        <f>+(I33/$I$5)*100</f>
        <v>197.66517904155256</v>
      </c>
      <c r="K33" s="705">
        <v>0.55500000000000005</v>
      </c>
      <c r="L33" s="498" t="s">
        <v>12</v>
      </c>
      <c r="M33" s="462">
        <f t="shared" si="13"/>
        <v>0.22522522522522515</v>
      </c>
      <c r="N33" s="463">
        <v>12</v>
      </c>
    </row>
    <row r="34" spans="1:19" s="2" customFormat="1" ht="34.5">
      <c r="A34" s="240">
        <v>30</v>
      </c>
      <c r="B34" s="241" t="s">
        <v>45</v>
      </c>
      <c r="C34" s="242" t="s">
        <v>25</v>
      </c>
      <c r="D34" s="243" t="s">
        <v>3</v>
      </c>
      <c r="E34" s="387">
        <v>1.0932200000000001</v>
      </c>
      <c r="F34" s="244" t="s">
        <v>12</v>
      </c>
      <c r="G34" s="245">
        <v>0.65</v>
      </c>
      <c r="H34" s="246" t="s">
        <v>152</v>
      </c>
      <c r="I34" s="434">
        <f>(E34*1000)/(7000*0.65)</f>
        <v>0.24026813186813187</v>
      </c>
      <c r="J34" s="464">
        <f>+(I34/$I$5)*100</f>
        <v>223.89987632791338</v>
      </c>
      <c r="K34" s="415">
        <v>0.88135600000000003</v>
      </c>
      <c r="L34" s="499" t="s">
        <v>12</v>
      </c>
      <c r="M34" s="465">
        <f t="shared" si="13"/>
        <v>0.24038413535506664</v>
      </c>
      <c r="N34" s="466">
        <v>13</v>
      </c>
    </row>
    <row r="35" spans="1:19" s="2" customFormat="1" ht="37.5">
      <c r="A35" s="251">
        <v>31</v>
      </c>
      <c r="B35" s="252" t="s">
        <v>26</v>
      </c>
      <c r="C35" s="253" t="s">
        <v>27</v>
      </c>
      <c r="D35" s="254" t="s">
        <v>28</v>
      </c>
      <c r="E35" s="388">
        <v>2.0804819999999999</v>
      </c>
      <c r="F35" s="255" t="s">
        <v>46</v>
      </c>
      <c r="G35" s="256">
        <v>0.93</v>
      </c>
      <c r="H35" s="257" t="s">
        <v>189</v>
      </c>
      <c r="I35" s="435">
        <f>(E35*1000)/(8250*0.93)</f>
        <v>0.271160899315738</v>
      </c>
      <c r="J35" s="467">
        <f t="shared" si="0"/>
        <v>252.68807540019921</v>
      </c>
      <c r="K35" s="417">
        <v>1.52322</v>
      </c>
      <c r="L35" s="500" t="s">
        <v>20</v>
      </c>
      <c r="M35" s="468">
        <f t="shared" si="13"/>
        <v>0.36584472367747267</v>
      </c>
      <c r="N35" s="469">
        <v>22</v>
      </c>
    </row>
    <row r="36" spans="1:19" s="3" customFormat="1" ht="37.5">
      <c r="A36" s="12">
        <v>32</v>
      </c>
      <c r="B36" s="13" t="s">
        <v>44</v>
      </c>
      <c r="C36" s="14" t="s">
        <v>27</v>
      </c>
      <c r="D36" s="15" t="s">
        <v>28</v>
      </c>
      <c r="E36" s="389">
        <v>2.1702089999999998</v>
      </c>
      <c r="F36" s="16" t="s">
        <v>46</v>
      </c>
      <c r="G36" s="17">
        <v>0.93</v>
      </c>
      <c r="H36" s="18" t="s">
        <v>190</v>
      </c>
      <c r="I36" s="436">
        <f>(E36*1000)/(8250*0.93)</f>
        <v>0.28285552297165201</v>
      </c>
      <c r="J36" s="470">
        <f t="shared" si="0"/>
        <v>263.58600335219961</v>
      </c>
      <c r="K36" s="418">
        <v>1.595742</v>
      </c>
      <c r="L36" s="501" t="s">
        <v>20</v>
      </c>
      <c r="M36" s="471">
        <f t="shared" si="13"/>
        <v>0.35999992479987353</v>
      </c>
      <c r="N36" s="472">
        <v>20</v>
      </c>
      <c r="O36" s="2"/>
      <c r="P36" s="2"/>
      <c r="Q36" s="2"/>
      <c r="R36" s="2"/>
      <c r="S36" s="2"/>
    </row>
    <row r="37" spans="1:19" s="2" customFormat="1" ht="34.5">
      <c r="A37" s="45">
        <v>33</v>
      </c>
      <c r="B37" s="46" t="s">
        <v>29</v>
      </c>
      <c r="C37" s="47" t="s">
        <v>137</v>
      </c>
      <c r="D37" s="48" t="s">
        <v>4</v>
      </c>
      <c r="E37" s="393">
        <v>2.9152542370000001</v>
      </c>
      <c r="F37" s="49" t="s">
        <v>12</v>
      </c>
      <c r="G37" s="50">
        <v>0.8</v>
      </c>
      <c r="H37" s="51" t="s">
        <v>153</v>
      </c>
      <c r="I37" s="437">
        <f>(E37*1000)/(9562*0.8)</f>
        <v>0.38109891196925327</v>
      </c>
      <c r="J37" s="473">
        <f t="shared" si="0"/>
        <v>355.13656594895139</v>
      </c>
      <c r="K37" s="419">
        <v>1.7288140000000001</v>
      </c>
      <c r="L37" s="502" t="s">
        <v>12</v>
      </c>
      <c r="M37" s="474">
        <f t="shared" si="13"/>
        <v>0.68627407980268562</v>
      </c>
      <c r="N37" s="706">
        <v>34</v>
      </c>
    </row>
    <row r="38" spans="1:19" s="2" customFormat="1" ht="34.5">
      <c r="A38" s="23">
        <v>34</v>
      </c>
      <c r="B38" s="24" t="s">
        <v>30</v>
      </c>
      <c r="C38" s="25" t="s">
        <v>31</v>
      </c>
      <c r="D38" s="26" t="s">
        <v>5</v>
      </c>
      <c r="E38" s="394">
        <v>0.39475199999999999</v>
      </c>
      <c r="F38" s="27" t="s">
        <v>14</v>
      </c>
      <c r="G38" s="28">
        <v>0.99</v>
      </c>
      <c r="H38" s="29" t="s">
        <v>191</v>
      </c>
      <c r="I38" s="438">
        <f>(E38*1000)/(860*0.99)</f>
        <v>0.46365045806906274</v>
      </c>
      <c r="J38" s="475">
        <f t="shared" si="0"/>
        <v>432.06429173061974</v>
      </c>
      <c r="K38" s="420">
        <v>0.30241200000000001</v>
      </c>
      <c r="L38" s="503" t="s">
        <v>14</v>
      </c>
      <c r="M38" s="476">
        <f t="shared" si="13"/>
        <v>0.30534502599103197</v>
      </c>
      <c r="N38" s="477">
        <v>15</v>
      </c>
    </row>
    <row r="39" spans="1:19" s="2" customFormat="1" ht="34.5">
      <c r="A39" s="284">
        <v>35</v>
      </c>
      <c r="B39" s="285" t="s">
        <v>32</v>
      </c>
      <c r="C39" s="286" t="s">
        <v>33</v>
      </c>
      <c r="D39" s="287" t="s">
        <v>6</v>
      </c>
      <c r="E39" s="390">
        <v>5.6295270000000004</v>
      </c>
      <c r="F39" s="288" t="s">
        <v>12</v>
      </c>
      <c r="G39" s="289">
        <v>0.92</v>
      </c>
      <c r="H39" s="290" t="s">
        <v>120</v>
      </c>
      <c r="I39" s="439">
        <f>(E39*1000)/(11000*0.92)</f>
        <v>0.55627737154150203</v>
      </c>
      <c r="J39" s="478">
        <f>+(I39/$I$5)*100</f>
        <v>518.38100094155209</v>
      </c>
      <c r="K39" s="421">
        <v>4.9846810000000001</v>
      </c>
      <c r="L39" s="504" t="s">
        <v>12</v>
      </c>
      <c r="M39" s="479">
        <f>+(E39/K39)-1</f>
        <v>0.12936555017261897</v>
      </c>
      <c r="N39" s="480">
        <v>6</v>
      </c>
    </row>
    <row r="40" spans="1:19" s="2" customFormat="1" ht="34.5">
      <c r="A40" s="273">
        <v>36</v>
      </c>
      <c r="B40" s="274" t="s">
        <v>41</v>
      </c>
      <c r="C40" s="275" t="s">
        <v>34</v>
      </c>
      <c r="D40" s="276" t="s">
        <v>6</v>
      </c>
      <c r="E40" s="391">
        <v>6.1924789999999996</v>
      </c>
      <c r="F40" s="277" t="s">
        <v>12</v>
      </c>
      <c r="G40" s="278">
        <v>0.92</v>
      </c>
      <c r="H40" s="279" t="s">
        <v>121</v>
      </c>
      <c r="I40" s="440">
        <f>(E40*1000)/(11000*0.92)</f>
        <v>0.61190503952569164</v>
      </c>
      <c r="J40" s="481">
        <f>+(I40/$I$5)*100</f>
        <v>570.21903657794712</v>
      </c>
      <c r="K40" s="422">
        <v>5.4831490000000001</v>
      </c>
      <c r="L40" s="505" t="s">
        <v>12</v>
      </c>
      <c r="M40" s="482">
        <f>+(E40/K40)-1</f>
        <v>0.12936544310577736</v>
      </c>
      <c r="N40" s="483">
        <v>6</v>
      </c>
    </row>
    <row r="41" spans="1:19" s="2" customFormat="1" ht="33" customHeight="1">
      <c r="A41" s="295">
        <v>37</v>
      </c>
      <c r="B41" s="296" t="s">
        <v>43</v>
      </c>
      <c r="C41" s="297" t="s">
        <v>35</v>
      </c>
      <c r="D41" s="298" t="s">
        <v>7</v>
      </c>
      <c r="E41" s="392">
        <v>6.396344</v>
      </c>
      <c r="F41" s="299" t="s">
        <v>12</v>
      </c>
      <c r="G41" s="300">
        <v>0.92</v>
      </c>
      <c r="H41" s="301" t="s">
        <v>142</v>
      </c>
      <c r="I41" s="441">
        <f>(E41*1000)/(11100*0.92)</f>
        <v>0.62635566000783394</v>
      </c>
      <c r="J41" s="484">
        <f>+(I41/$I$5)*100</f>
        <v>583.68520919791422</v>
      </c>
      <c r="K41" s="423">
        <v>5.6359250000000003</v>
      </c>
      <c r="L41" s="506" t="s">
        <v>12</v>
      </c>
      <c r="M41" s="485">
        <f>+(E41/K41)-1</f>
        <v>0.13492354848582977</v>
      </c>
      <c r="N41" s="486">
        <v>8</v>
      </c>
    </row>
    <row r="42" spans="1:19" s="2" customFormat="1" ht="34.5">
      <c r="A42" s="55">
        <v>38</v>
      </c>
      <c r="B42" s="56" t="s">
        <v>42</v>
      </c>
      <c r="C42" s="57" t="s">
        <v>137</v>
      </c>
      <c r="D42" s="58" t="s">
        <v>8</v>
      </c>
      <c r="E42" s="426">
        <v>5.6764617389999996</v>
      </c>
      <c r="F42" s="59" t="s">
        <v>12</v>
      </c>
      <c r="G42" s="60">
        <v>0.84</v>
      </c>
      <c r="H42" s="61" t="s">
        <v>141</v>
      </c>
      <c r="I42" s="442">
        <f>(E42*1000)/(10256*0.84)</f>
        <v>0.65890137933195903</v>
      </c>
      <c r="J42" s="487">
        <f t="shared" si="0"/>
        <v>614.0137528754168</v>
      </c>
      <c r="K42" s="424">
        <v>4.5632330000000003</v>
      </c>
      <c r="L42" s="507" t="s">
        <v>12</v>
      </c>
      <c r="M42" s="488">
        <f>+(E42/K42)-1</f>
        <v>0.24395614666180743</v>
      </c>
      <c r="N42" s="489">
        <v>14</v>
      </c>
    </row>
    <row r="43" spans="1:19" s="2" customFormat="1" ht="35.25" thickBot="1">
      <c r="A43" s="262">
        <v>39</v>
      </c>
      <c r="B43" s="263" t="s">
        <v>36</v>
      </c>
      <c r="C43" s="264" t="s">
        <v>33</v>
      </c>
      <c r="D43" s="265" t="s">
        <v>6</v>
      </c>
      <c r="E43" s="395">
        <v>6.9067800000000004</v>
      </c>
      <c r="F43" s="266" t="s">
        <v>12</v>
      </c>
      <c r="G43" s="267">
        <v>0.9</v>
      </c>
      <c r="H43" s="268" t="s">
        <v>123</v>
      </c>
      <c r="I43" s="443">
        <f>(E43*1000)/(11000*0.9)</f>
        <v>0.69765454545454553</v>
      </c>
      <c r="J43" s="490">
        <f t="shared" si="0"/>
        <v>650.1268613209611</v>
      </c>
      <c r="K43" s="425">
        <v>6.0922790000000004</v>
      </c>
      <c r="L43" s="508" t="s">
        <v>12</v>
      </c>
      <c r="M43" s="491">
        <f t="shared" ref="M43" si="14">+(E43/K43)-1</f>
        <v>0.13369397560420326</v>
      </c>
      <c r="N43" s="492">
        <v>7</v>
      </c>
    </row>
    <row r="44" spans="1:19" s="2" customFormat="1" ht="22.5" customHeight="1">
      <c r="A44" s="625" t="s">
        <v>1</v>
      </c>
      <c r="B44" s="626"/>
      <c r="C44" s="627"/>
      <c r="D44" s="631" t="s">
        <v>2</v>
      </c>
      <c r="E44" s="632"/>
      <c r="F44" s="632"/>
      <c r="G44" s="632"/>
      <c r="H44" s="632"/>
      <c r="I44" s="632"/>
      <c r="J44" s="632"/>
      <c r="K44" s="632"/>
      <c r="L44" s="633"/>
      <c r="M44" s="634" t="s">
        <v>66</v>
      </c>
      <c r="N44" s="635"/>
    </row>
    <row r="45" spans="1:19" s="2" customFormat="1" ht="17.25" customHeight="1">
      <c r="A45" s="628"/>
      <c r="B45" s="629"/>
      <c r="C45" s="630"/>
      <c r="D45" s="638" t="s">
        <v>148</v>
      </c>
      <c r="E45" s="639"/>
      <c r="F45" s="639"/>
      <c r="G45" s="639"/>
      <c r="H45" s="640"/>
      <c r="I45" s="638" t="s">
        <v>149</v>
      </c>
      <c r="J45" s="639"/>
      <c r="K45" s="639"/>
      <c r="L45" s="640"/>
      <c r="M45" s="636"/>
      <c r="N45" s="637"/>
    </row>
    <row r="46" spans="1:19" s="2" customFormat="1" ht="22.5" customHeight="1">
      <c r="A46" s="641" t="s">
        <v>59</v>
      </c>
      <c r="B46" s="642"/>
      <c r="C46" s="643"/>
      <c r="D46" s="644">
        <v>5.1634000000000002</v>
      </c>
      <c r="E46" s="645"/>
      <c r="F46" s="645"/>
      <c r="G46" s="646" t="s">
        <v>16</v>
      </c>
      <c r="H46" s="647"/>
      <c r="I46" s="648">
        <v>3.5411999999999999</v>
      </c>
      <c r="J46" s="649"/>
      <c r="K46" s="646" t="s">
        <v>16</v>
      </c>
      <c r="L46" s="647"/>
      <c r="M46" s="622">
        <f>+(D46/I46)-1</f>
        <v>0.45809330170563656</v>
      </c>
      <c r="N46" s="623"/>
    </row>
    <row r="47" spans="1:19" s="2" customFormat="1" ht="22.5" customHeight="1" thickBot="1">
      <c r="A47" s="653" t="s">
        <v>18</v>
      </c>
      <c r="B47" s="654"/>
      <c r="C47" s="655"/>
      <c r="D47" s="656">
        <v>5.9659000000000004</v>
      </c>
      <c r="E47" s="657"/>
      <c r="F47" s="657"/>
      <c r="G47" s="658" t="s">
        <v>16</v>
      </c>
      <c r="H47" s="659"/>
      <c r="I47" s="660">
        <v>4.1782000000000004</v>
      </c>
      <c r="J47" s="661"/>
      <c r="K47" s="658" t="s">
        <v>16</v>
      </c>
      <c r="L47" s="659"/>
      <c r="M47" s="662">
        <f>+(D47/I47)-1</f>
        <v>0.42786367335216124</v>
      </c>
      <c r="N47" s="663"/>
    </row>
    <row r="48" spans="1:19" s="2" customFormat="1" ht="16.5" customHeight="1" thickBot="1">
      <c r="A48" s="664" t="s">
        <v>139</v>
      </c>
      <c r="B48" s="665"/>
      <c r="C48" s="665"/>
      <c r="D48" s="665"/>
      <c r="E48" s="665"/>
      <c r="F48" s="665"/>
      <c r="G48" s="665"/>
      <c r="H48" s="665"/>
      <c r="I48" s="665"/>
      <c r="J48" s="665"/>
      <c r="K48" s="665"/>
      <c r="L48" s="665"/>
      <c r="M48" s="665"/>
      <c r="N48" s="666"/>
    </row>
    <row r="49" spans="1:14" s="2" customFormat="1" ht="17.25">
      <c r="A49" s="667" t="s">
        <v>0</v>
      </c>
      <c r="B49" s="668"/>
      <c r="C49" s="668"/>
      <c r="D49" s="668"/>
      <c r="E49" s="668"/>
      <c r="F49" s="668"/>
      <c r="G49" s="668"/>
      <c r="H49" s="668"/>
      <c r="I49" s="668"/>
      <c r="J49" s="668"/>
      <c r="K49" s="668"/>
      <c r="L49" s="668"/>
      <c r="M49" s="668"/>
      <c r="N49" s="669"/>
    </row>
    <row r="50" spans="1:14" s="2" customFormat="1" ht="17.25">
      <c r="A50" s="650" t="s">
        <v>37</v>
      </c>
      <c r="B50" s="670"/>
      <c r="C50" s="670"/>
      <c r="D50" s="670"/>
      <c r="E50" s="670"/>
      <c r="F50" s="670"/>
      <c r="G50" s="670"/>
      <c r="H50" s="670"/>
      <c r="I50" s="670"/>
      <c r="J50" s="670"/>
      <c r="K50" s="670"/>
      <c r="L50" s="670"/>
      <c r="M50" s="670"/>
      <c r="N50" s="671"/>
    </row>
    <row r="51" spans="1:14" s="4" customFormat="1" ht="33.75" customHeight="1">
      <c r="A51" s="650" t="s">
        <v>9</v>
      </c>
      <c r="B51" s="651"/>
      <c r="C51" s="651"/>
      <c r="D51" s="651"/>
      <c r="E51" s="651"/>
      <c r="F51" s="651"/>
      <c r="G51" s="651"/>
      <c r="H51" s="651"/>
      <c r="I51" s="651"/>
      <c r="J51" s="651"/>
      <c r="K51" s="651"/>
      <c r="L51" s="651"/>
      <c r="M51" s="651"/>
      <c r="N51" s="652"/>
    </row>
    <row r="52" spans="1:14" s="2" customFormat="1" ht="82.5" customHeight="1">
      <c r="A52" s="650" t="s">
        <v>154</v>
      </c>
      <c r="B52" s="651"/>
      <c r="C52" s="651"/>
      <c r="D52" s="651"/>
      <c r="E52" s="651"/>
      <c r="F52" s="651"/>
      <c r="G52" s="651"/>
      <c r="H52" s="651"/>
      <c r="I52" s="651"/>
      <c r="J52" s="651"/>
      <c r="K52" s="651"/>
      <c r="L52" s="651"/>
      <c r="M52" s="651"/>
      <c r="N52" s="652"/>
    </row>
    <row r="53" spans="1:14" s="2" customFormat="1" ht="111.75" customHeight="1">
      <c r="A53" s="650" t="s">
        <v>65</v>
      </c>
      <c r="B53" s="651"/>
      <c r="C53" s="651"/>
      <c r="D53" s="651"/>
      <c r="E53" s="651"/>
      <c r="F53" s="651"/>
      <c r="G53" s="651"/>
      <c r="H53" s="651"/>
      <c r="I53" s="651"/>
      <c r="J53" s="651"/>
      <c r="K53" s="651"/>
      <c r="L53" s="651"/>
      <c r="M53" s="651"/>
      <c r="N53" s="652"/>
    </row>
    <row r="54" spans="1:14" s="2" customFormat="1" ht="17.25">
      <c r="A54" s="650" t="s">
        <v>155</v>
      </c>
      <c r="B54" s="651"/>
      <c r="C54" s="651"/>
      <c r="D54" s="651"/>
      <c r="E54" s="651"/>
      <c r="F54" s="651"/>
      <c r="G54" s="651"/>
      <c r="H54" s="651"/>
      <c r="I54" s="651"/>
      <c r="J54" s="651"/>
      <c r="K54" s="651"/>
      <c r="L54" s="651"/>
      <c r="M54" s="651"/>
      <c r="N54" s="652"/>
    </row>
    <row r="55" spans="1:14" s="2" customFormat="1" ht="38.25" customHeight="1">
      <c r="A55" s="650" t="s">
        <v>156</v>
      </c>
      <c r="B55" s="651"/>
      <c r="C55" s="651"/>
      <c r="D55" s="651"/>
      <c r="E55" s="651"/>
      <c r="F55" s="651"/>
      <c r="G55" s="651"/>
      <c r="H55" s="651"/>
      <c r="I55" s="651"/>
      <c r="J55" s="651"/>
      <c r="K55" s="651"/>
      <c r="L55" s="651"/>
      <c r="M55" s="651"/>
      <c r="N55" s="652"/>
    </row>
    <row r="56" spans="1:14" s="2" customFormat="1" ht="40.5" customHeight="1">
      <c r="A56" s="650" t="s">
        <v>157</v>
      </c>
      <c r="B56" s="651"/>
      <c r="C56" s="651"/>
      <c r="D56" s="651"/>
      <c r="E56" s="651"/>
      <c r="F56" s="651"/>
      <c r="G56" s="651"/>
      <c r="H56" s="651"/>
      <c r="I56" s="651"/>
      <c r="J56" s="651"/>
      <c r="K56" s="651"/>
      <c r="L56" s="651"/>
      <c r="M56" s="651"/>
      <c r="N56" s="652"/>
    </row>
    <row r="57" spans="1:14" s="2" customFormat="1" ht="67.5" customHeight="1">
      <c r="A57" s="675" t="s">
        <v>158</v>
      </c>
      <c r="B57" s="676"/>
      <c r="C57" s="676"/>
      <c r="D57" s="676"/>
      <c r="E57" s="676"/>
      <c r="F57" s="676"/>
      <c r="G57" s="676"/>
      <c r="H57" s="676"/>
      <c r="I57" s="676"/>
      <c r="J57" s="676"/>
      <c r="K57" s="676"/>
      <c r="L57" s="676"/>
      <c r="M57" s="676"/>
      <c r="N57" s="677"/>
    </row>
    <row r="58" spans="1:14" s="2" customFormat="1" ht="44.25" customHeight="1">
      <c r="A58" s="650" t="s">
        <v>150</v>
      </c>
      <c r="B58" s="651"/>
      <c r="C58" s="651"/>
      <c r="D58" s="651"/>
      <c r="E58" s="651"/>
      <c r="F58" s="651"/>
      <c r="G58" s="651"/>
      <c r="H58" s="651"/>
      <c r="I58" s="651"/>
      <c r="J58" s="651"/>
      <c r="K58" s="651"/>
      <c r="L58" s="651"/>
      <c r="M58" s="651"/>
      <c r="N58" s="652"/>
    </row>
    <row r="59" spans="1:14" s="2" customFormat="1" ht="50.25" customHeight="1">
      <c r="A59" s="650" t="s">
        <v>159</v>
      </c>
      <c r="B59" s="651"/>
      <c r="C59" s="651"/>
      <c r="D59" s="651"/>
      <c r="E59" s="651"/>
      <c r="F59" s="651"/>
      <c r="G59" s="651"/>
      <c r="H59" s="651"/>
      <c r="I59" s="651"/>
      <c r="J59" s="651"/>
      <c r="K59" s="651"/>
      <c r="L59" s="651"/>
      <c r="M59" s="651"/>
      <c r="N59" s="652"/>
    </row>
    <row r="60" spans="1:14" s="2" customFormat="1" ht="17.25">
      <c r="A60" s="672" t="s">
        <v>151</v>
      </c>
      <c r="B60" s="673"/>
      <c r="C60" s="673"/>
      <c r="D60" s="673"/>
      <c r="E60" s="673"/>
      <c r="F60" s="673"/>
      <c r="G60" s="673"/>
      <c r="H60" s="673"/>
      <c r="I60" s="673"/>
      <c r="J60" s="673"/>
      <c r="K60" s="673"/>
      <c r="L60" s="673"/>
      <c r="M60" s="673"/>
      <c r="N60" s="674"/>
    </row>
    <row r="64" spans="1:14">
      <c r="E64" s="5"/>
      <c r="F64" s="5"/>
      <c r="I64" s="5"/>
      <c r="J64" s="5"/>
      <c r="K64" s="5"/>
      <c r="L64" s="5"/>
    </row>
  </sheetData>
  <mergeCells count="41">
    <mergeCell ref="A60:N60"/>
    <mergeCell ref="A54:N54"/>
    <mergeCell ref="A55:N55"/>
    <mergeCell ref="A56:N56"/>
    <mergeCell ref="A57:N57"/>
    <mergeCell ref="A58:N58"/>
    <mergeCell ref="A59:N59"/>
    <mergeCell ref="A53:N53"/>
    <mergeCell ref="A47:C47"/>
    <mergeCell ref="D47:F47"/>
    <mergeCell ref="G47:H47"/>
    <mergeCell ref="I47:J47"/>
    <mergeCell ref="K47:L47"/>
    <mergeCell ref="M47:N47"/>
    <mergeCell ref="A48:N48"/>
    <mergeCell ref="A49:N49"/>
    <mergeCell ref="A50:N50"/>
    <mergeCell ref="A51:N51"/>
    <mergeCell ref="A52:N52"/>
    <mergeCell ref="M46:N46"/>
    <mergeCell ref="M3:N3"/>
    <mergeCell ref="A44:C45"/>
    <mergeCell ref="D44:L44"/>
    <mergeCell ref="M44:N45"/>
    <mergeCell ref="D45:H45"/>
    <mergeCell ref="I45:L45"/>
    <mergeCell ref="A46:C46"/>
    <mergeCell ref="D46:F46"/>
    <mergeCell ref="G46:H46"/>
    <mergeCell ref="I46:J46"/>
    <mergeCell ref="K46:L46"/>
    <mergeCell ref="A1:N1"/>
    <mergeCell ref="A2:N2"/>
    <mergeCell ref="A3:B4"/>
    <mergeCell ref="C3:C4"/>
    <mergeCell ref="D3:D4"/>
    <mergeCell ref="E3:F4"/>
    <mergeCell ref="G3:G4"/>
    <mergeCell ref="H3:I4"/>
    <mergeCell ref="J3:J4"/>
    <mergeCell ref="K3:L4"/>
  </mergeCells>
  <printOptions horizontalCentered="1" verticalCentered="1"/>
  <pageMargins left="0" right="0" top="0" bottom="0" header="0" footer="0"/>
  <pageSetup paperSize="9" scale="39" orientation="portrait" r:id="rId1"/>
  <ignoredErrors>
    <ignoredError sqref="I30"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4"/>
  <sheetViews>
    <sheetView showGridLines="0" zoomScaleNormal="100" zoomScaleSheetLayoutView="75" workbookViewId="0">
      <selection sqref="A1:N1"/>
    </sheetView>
  </sheetViews>
  <sheetFormatPr defaultRowHeight="12.75"/>
  <cols>
    <col min="1" max="1" width="5.85546875" style="5" bestFit="1" customWidth="1"/>
    <col min="2" max="2" width="34.28515625" style="5" customWidth="1"/>
    <col min="3" max="3" width="25.5703125" style="5" customWidth="1"/>
    <col min="4" max="4" width="11.140625" style="5" bestFit="1" customWidth="1"/>
    <col min="5" max="5" width="12.7109375" style="6" bestFit="1" customWidth="1"/>
    <col min="6" max="6" width="8.85546875" style="7" bestFit="1" customWidth="1"/>
    <col min="7" max="7" width="9.28515625" style="5" bestFit="1" customWidth="1"/>
    <col min="8" max="8" width="18.42578125" style="5" customWidth="1"/>
    <col min="9" max="9" width="14.42578125" style="8" bestFit="1" customWidth="1"/>
    <col min="10" max="10" width="9.28515625" style="9" bestFit="1" customWidth="1"/>
    <col min="11" max="11" width="13.140625" style="8" bestFit="1" customWidth="1"/>
    <col min="12" max="12" width="8.28515625" style="8" customWidth="1"/>
    <col min="13" max="13" width="10.42578125" style="5" bestFit="1" customWidth="1"/>
    <col min="14" max="14" width="8.7109375" style="5" bestFit="1" customWidth="1"/>
    <col min="15" max="16" width="9.140625" style="5"/>
    <col min="17" max="17" width="11" style="5" customWidth="1"/>
    <col min="18" max="18" width="9.140625" style="5"/>
    <col min="19" max="19" width="10.42578125" style="5" customWidth="1"/>
    <col min="20" max="16384" width="9.140625" style="5"/>
  </cols>
  <sheetData>
    <row r="1" spans="1:14" s="1" customFormat="1" ht="31.5" customHeight="1">
      <c r="A1" s="693" t="s">
        <v>74</v>
      </c>
      <c r="B1" s="694"/>
      <c r="C1" s="694"/>
      <c r="D1" s="694"/>
      <c r="E1" s="694"/>
      <c r="F1" s="694"/>
      <c r="G1" s="694"/>
      <c r="H1" s="694"/>
      <c r="I1" s="694"/>
      <c r="J1" s="694"/>
      <c r="K1" s="694"/>
      <c r="L1" s="694"/>
      <c r="M1" s="694"/>
      <c r="N1" s="695"/>
    </row>
    <row r="2" spans="1:14" s="1" customFormat="1" ht="24" customHeight="1" thickBot="1">
      <c r="A2" s="678" t="s">
        <v>108</v>
      </c>
      <c r="B2" s="679"/>
      <c r="C2" s="679"/>
      <c r="D2" s="679"/>
      <c r="E2" s="679"/>
      <c r="F2" s="679"/>
      <c r="G2" s="679"/>
      <c r="H2" s="679"/>
      <c r="I2" s="679"/>
      <c r="J2" s="679"/>
      <c r="K2" s="679"/>
      <c r="L2" s="679"/>
      <c r="M2" s="679"/>
      <c r="N2" s="680"/>
    </row>
    <row r="3" spans="1:14" s="2" customFormat="1" ht="39" customHeight="1">
      <c r="A3" s="601" t="s">
        <v>11</v>
      </c>
      <c r="B3" s="602"/>
      <c r="C3" s="605" t="s">
        <v>17</v>
      </c>
      <c r="D3" s="607" t="s">
        <v>15</v>
      </c>
      <c r="E3" s="610" t="s">
        <v>109</v>
      </c>
      <c r="F3" s="610"/>
      <c r="G3" s="687" t="s">
        <v>81</v>
      </c>
      <c r="H3" s="614" t="s">
        <v>110</v>
      </c>
      <c r="I3" s="689"/>
      <c r="J3" s="691" t="s">
        <v>82</v>
      </c>
      <c r="K3" s="681" t="s">
        <v>130</v>
      </c>
      <c r="L3" s="682"/>
      <c r="M3" s="685" t="s">
        <v>131</v>
      </c>
      <c r="N3" s="686"/>
    </row>
    <row r="4" spans="1:14" s="2" customFormat="1" ht="48" customHeight="1" thickBot="1">
      <c r="A4" s="603"/>
      <c r="B4" s="604"/>
      <c r="C4" s="606"/>
      <c r="D4" s="608"/>
      <c r="E4" s="611"/>
      <c r="F4" s="611"/>
      <c r="G4" s="688"/>
      <c r="H4" s="616"/>
      <c r="I4" s="690"/>
      <c r="J4" s="692"/>
      <c r="K4" s="683"/>
      <c r="L4" s="684"/>
      <c r="M4" s="10" t="s">
        <v>84</v>
      </c>
      <c r="N4" s="66" t="s">
        <v>83</v>
      </c>
    </row>
    <row r="5" spans="1:14" s="2" customFormat="1" ht="34.5">
      <c r="A5" s="67">
        <v>1</v>
      </c>
      <c r="B5" s="68" t="s">
        <v>53</v>
      </c>
      <c r="C5" s="69" t="s">
        <v>19</v>
      </c>
      <c r="D5" s="70" t="s">
        <v>10</v>
      </c>
      <c r="E5" s="71">
        <v>0.78661499999999995</v>
      </c>
      <c r="F5" s="72" t="s">
        <v>13</v>
      </c>
      <c r="G5" s="73">
        <v>0.93</v>
      </c>
      <c r="H5" s="74" t="s">
        <v>67</v>
      </c>
      <c r="I5" s="75">
        <f>(E5*1000)/(8250*0.93)</f>
        <v>0.10252394916911046</v>
      </c>
      <c r="J5" s="76">
        <f t="shared" ref="J5:J43" si="0">+(I5/$I$5)*100</f>
        <v>100</v>
      </c>
      <c r="K5" s="71">
        <v>0.78661499999999995</v>
      </c>
      <c r="L5" s="77" t="s">
        <v>20</v>
      </c>
      <c r="M5" s="78">
        <f>+(E5/K5)-1</f>
        <v>0</v>
      </c>
      <c r="N5" s="310">
        <v>3</v>
      </c>
    </row>
    <row r="6" spans="1:14" s="2" customFormat="1" ht="37.5" customHeight="1">
      <c r="A6" s="79">
        <v>2</v>
      </c>
      <c r="B6" s="80" t="s">
        <v>49</v>
      </c>
      <c r="C6" s="81" t="s">
        <v>19</v>
      </c>
      <c r="D6" s="82" t="s">
        <v>10</v>
      </c>
      <c r="E6" s="83">
        <v>0.81899999999999995</v>
      </c>
      <c r="F6" s="84" t="s">
        <v>13</v>
      </c>
      <c r="G6" s="85">
        <v>0.93</v>
      </c>
      <c r="H6" s="86" t="s">
        <v>68</v>
      </c>
      <c r="I6" s="87">
        <f t="shared" ref="I6:I7" si="1">(E6*1000)/(8250*0.93)</f>
        <v>0.10674486803519062</v>
      </c>
      <c r="J6" s="88">
        <f t="shared" si="0"/>
        <v>104.11700768482677</v>
      </c>
      <c r="K6" s="83">
        <v>0.72362400000000004</v>
      </c>
      <c r="L6" s="89" t="s">
        <v>20</v>
      </c>
      <c r="M6" s="90">
        <f t="shared" ref="M6:M7" si="2">+(E6/K6)-1</f>
        <v>0.13180325694006823</v>
      </c>
      <c r="N6" s="323">
        <v>12</v>
      </c>
    </row>
    <row r="7" spans="1:14" s="2" customFormat="1" ht="34.5">
      <c r="A7" s="345">
        <v>3</v>
      </c>
      <c r="B7" s="346" t="s">
        <v>52</v>
      </c>
      <c r="C7" s="347" t="s">
        <v>19</v>
      </c>
      <c r="D7" s="348" t="s">
        <v>10</v>
      </c>
      <c r="E7" s="349">
        <v>0.82299999999999995</v>
      </c>
      <c r="F7" s="350" t="s">
        <v>13</v>
      </c>
      <c r="G7" s="351">
        <v>0.93</v>
      </c>
      <c r="H7" s="352" t="s">
        <v>69</v>
      </c>
      <c r="I7" s="353">
        <f t="shared" si="1"/>
        <v>0.10726621049201694</v>
      </c>
      <c r="J7" s="354">
        <f t="shared" si="0"/>
        <v>104.62551565886741</v>
      </c>
      <c r="K7" s="349">
        <v>0.72714500000000004</v>
      </c>
      <c r="L7" s="355" t="s">
        <v>20</v>
      </c>
      <c r="M7" s="356">
        <f t="shared" si="2"/>
        <v>0.13182377655075661</v>
      </c>
      <c r="N7" s="357">
        <v>12</v>
      </c>
    </row>
    <row r="8" spans="1:14" s="2" customFormat="1" ht="34.5">
      <c r="A8" s="91">
        <v>4</v>
      </c>
      <c r="B8" s="92" t="s">
        <v>56</v>
      </c>
      <c r="C8" s="93" t="s">
        <v>22</v>
      </c>
      <c r="D8" s="94" t="s">
        <v>10</v>
      </c>
      <c r="E8" s="332">
        <v>0.830592</v>
      </c>
      <c r="F8" s="95" t="s">
        <v>13</v>
      </c>
      <c r="G8" s="96">
        <v>0.93</v>
      </c>
      <c r="H8" s="97" t="s">
        <v>87</v>
      </c>
      <c r="I8" s="98">
        <f t="shared" ref="I8:I13" si="3">(E8*1000)/(8250*0.93)</f>
        <v>0.10825571847507331</v>
      </c>
      <c r="J8" s="99">
        <f t="shared" ref="J8:J13" si="4">+(I8/$I$5)*100</f>
        <v>105.5906637935966</v>
      </c>
      <c r="K8" s="396">
        <v>0.74731899999999996</v>
      </c>
      <c r="L8" s="100" t="s">
        <v>20</v>
      </c>
      <c r="M8" s="101">
        <f t="shared" ref="M8:M13" si="5">+(E8/K8)-1</f>
        <v>0.11142898815632951</v>
      </c>
      <c r="N8" s="316">
        <v>11</v>
      </c>
    </row>
    <row r="9" spans="1:14" s="2" customFormat="1" ht="34.5">
      <c r="A9" s="102">
        <v>5</v>
      </c>
      <c r="B9" s="103" t="s">
        <v>77</v>
      </c>
      <c r="C9" s="104" t="s">
        <v>86</v>
      </c>
      <c r="D9" s="105" t="s">
        <v>10</v>
      </c>
      <c r="E9" s="342">
        <v>0.84378200000000003</v>
      </c>
      <c r="F9" s="106" t="s">
        <v>13</v>
      </c>
      <c r="G9" s="107">
        <v>0.93</v>
      </c>
      <c r="H9" s="108" t="s">
        <v>124</v>
      </c>
      <c r="I9" s="109">
        <f t="shared" si="3"/>
        <v>0.10997484522645813</v>
      </c>
      <c r="J9" s="110">
        <f t="shared" si="4"/>
        <v>107.26746883799572</v>
      </c>
      <c r="K9" s="397">
        <v>0.83016800000000002</v>
      </c>
      <c r="L9" s="111" t="s">
        <v>20</v>
      </c>
      <c r="M9" s="112">
        <f t="shared" si="5"/>
        <v>1.6399090304612951E-2</v>
      </c>
      <c r="N9" s="309">
        <v>5</v>
      </c>
    </row>
    <row r="10" spans="1:14" s="2" customFormat="1" ht="34.5">
      <c r="A10" s="113">
        <v>6</v>
      </c>
      <c r="B10" s="114" t="s">
        <v>55</v>
      </c>
      <c r="C10" s="115" t="s">
        <v>22</v>
      </c>
      <c r="D10" s="116" t="s">
        <v>10</v>
      </c>
      <c r="E10" s="333">
        <v>0.84926000000000001</v>
      </c>
      <c r="F10" s="117" t="s">
        <v>13</v>
      </c>
      <c r="G10" s="118">
        <v>0.93</v>
      </c>
      <c r="H10" s="119" t="s">
        <v>89</v>
      </c>
      <c r="I10" s="120">
        <f t="shared" si="3"/>
        <v>0.11068882372108178</v>
      </c>
      <c r="J10" s="121">
        <f t="shared" si="4"/>
        <v>107.9638705084444</v>
      </c>
      <c r="K10" s="398">
        <v>0.77767500000000001</v>
      </c>
      <c r="L10" s="122" t="s">
        <v>20</v>
      </c>
      <c r="M10" s="123">
        <f t="shared" si="5"/>
        <v>9.2050020895618312E-2</v>
      </c>
      <c r="N10" s="313">
        <v>10</v>
      </c>
    </row>
    <row r="11" spans="1:14" s="2" customFormat="1" ht="34.5">
      <c r="A11" s="358">
        <v>7</v>
      </c>
      <c r="B11" s="359" t="s">
        <v>51</v>
      </c>
      <c r="C11" s="124" t="s">
        <v>24</v>
      </c>
      <c r="D11" s="125" t="s">
        <v>10</v>
      </c>
      <c r="E11" s="341">
        <v>0.86659200000000003</v>
      </c>
      <c r="F11" s="126" t="s">
        <v>13</v>
      </c>
      <c r="G11" s="127">
        <v>0.93</v>
      </c>
      <c r="H11" s="128" t="s">
        <v>104</v>
      </c>
      <c r="I11" s="129">
        <f t="shared" si="3"/>
        <v>0.11294780058651026</v>
      </c>
      <c r="J11" s="130">
        <f t="shared" si="4"/>
        <v>110.16723555996262</v>
      </c>
      <c r="K11" s="399">
        <v>0.83856699999999995</v>
      </c>
      <c r="L11" s="131" t="s">
        <v>20</v>
      </c>
      <c r="M11" s="132">
        <f t="shared" si="5"/>
        <v>3.3420108351509326E-2</v>
      </c>
      <c r="N11" s="315">
        <v>7</v>
      </c>
    </row>
    <row r="12" spans="1:14" s="2" customFormat="1" ht="34.5">
      <c r="A12" s="166">
        <v>8</v>
      </c>
      <c r="B12" s="167" t="s">
        <v>51</v>
      </c>
      <c r="C12" s="168" t="s">
        <v>22</v>
      </c>
      <c r="D12" s="169" t="s">
        <v>10</v>
      </c>
      <c r="E12" s="334">
        <v>0.88326400000000005</v>
      </c>
      <c r="F12" s="170" t="s">
        <v>13</v>
      </c>
      <c r="G12" s="171">
        <v>0.93</v>
      </c>
      <c r="H12" s="172" t="s">
        <v>91</v>
      </c>
      <c r="I12" s="173">
        <f t="shared" si="3"/>
        <v>0.1151207559465624</v>
      </c>
      <c r="J12" s="174">
        <f t="shared" si="4"/>
        <v>112.28669679576413</v>
      </c>
      <c r="K12" s="400">
        <v>0.83287199999999995</v>
      </c>
      <c r="L12" s="175" t="s">
        <v>20</v>
      </c>
      <c r="M12" s="176">
        <f t="shared" si="5"/>
        <v>6.0503894956247972E-2</v>
      </c>
      <c r="N12" s="311">
        <v>8</v>
      </c>
    </row>
    <row r="13" spans="1:14" s="2" customFormat="1" ht="34.5">
      <c r="A13" s="360">
        <v>9</v>
      </c>
      <c r="B13" s="361" t="s">
        <v>54</v>
      </c>
      <c r="C13" s="362" t="s">
        <v>22</v>
      </c>
      <c r="D13" s="363" t="s">
        <v>10</v>
      </c>
      <c r="E13" s="364">
        <v>0.88583199999999995</v>
      </c>
      <c r="F13" s="365" t="s">
        <v>13</v>
      </c>
      <c r="G13" s="366">
        <v>0.93</v>
      </c>
      <c r="H13" s="367" t="s">
        <v>88</v>
      </c>
      <c r="I13" s="368">
        <f t="shared" si="3"/>
        <v>0.1154554578038449</v>
      </c>
      <c r="J13" s="369">
        <f t="shared" si="4"/>
        <v>112.61315891509824</v>
      </c>
      <c r="K13" s="401">
        <v>0.75925900000000002</v>
      </c>
      <c r="L13" s="370" t="s">
        <v>20</v>
      </c>
      <c r="M13" s="371">
        <f t="shared" si="5"/>
        <v>0.16670595936301047</v>
      </c>
      <c r="N13" s="372">
        <v>15</v>
      </c>
    </row>
    <row r="14" spans="1:14" s="2" customFormat="1" ht="34.5">
      <c r="A14" s="373">
        <v>10</v>
      </c>
      <c r="B14" s="361" t="s">
        <v>56</v>
      </c>
      <c r="C14" s="362" t="s">
        <v>24</v>
      </c>
      <c r="D14" s="363" t="s">
        <v>10</v>
      </c>
      <c r="E14" s="364">
        <v>0.90343499999999999</v>
      </c>
      <c r="F14" s="365" t="s">
        <v>13</v>
      </c>
      <c r="G14" s="366">
        <v>0.93</v>
      </c>
      <c r="H14" s="367" t="s">
        <v>100</v>
      </c>
      <c r="I14" s="368">
        <f>(E14*1000)/(8250*0.93)</f>
        <v>0.11774975562072336</v>
      </c>
      <c r="J14" s="369">
        <f>+(I14/$I$5)*100</f>
        <v>114.85097538185769</v>
      </c>
      <c r="K14" s="403">
        <v>0.76111300000000004</v>
      </c>
      <c r="L14" s="370" t="s">
        <v>20</v>
      </c>
      <c r="M14" s="371">
        <f>+(E14/K14)-1</f>
        <v>0.18699194469152403</v>
      </c>
      <c r="N14" s="372">
        <v>20</v>
      </c>
    </row>
    <row r="15" spans="1:14" s="2" customFormat="1" ht="34.5">
      <c r="A15" s="177">
        <v>11</v>
      </c>
      <c r="B15" s="178" t="s">
        <v>80</v>
      </c>
      <c r="C15" s="179" t="s">
        <v>86</v>
      </c>
      <c r="D15" s="180" t="s">
        <v>10</v>
      </c>
      <c r="E15" s="344">
        <v>0.90376500000000004</v>
      </c>
      <c r="F15" s="181" t="s">
        <v>13</v>
      </c>
      <c r="G15" s="182">
        <v>0.93</v>
      </c>
      <c r="H15" s="183" t="s">
        <v>125</v>
      </c>
      <c r="I15" s="184">
        <f t="shared" ref="I15" si="6">(E15*1000)/(8250*0.93)</f>
        <v>0.11779276637341153</v>
      </c>
      <c r="J15" s="185">
        <f t="shared" ref="J15" si="7">+(I15/$I$5)*100</f>
        <v>114.89292728971606</v>
      </c>
      <c r="K15" s="402">
        <v>0.92630900000000005</v>
      </c>
      <c r="L15" s="186" t="s">
        <v>20</v>
      </c>
      <c r="M15" s="187">
        <f t="shared" ref="M15" si="8">+(E15/K15)-1</f>
        <v>-2.4337451109726849E-2</v>
      </c>
      <c r="N15" s="307">
        <v>2</v>
      </c>
    </row>
    <row r="16" spans="1:14" s="2" customFormat="1" ht="34.5">
      <c r="A16" s="199">
        <v>12</v>
      </c>
      <c r="B16" s="200" t="s">
        <v>50</v>
      </c>
      <c r="C16" s="201" t="s">
        <v>24</v>
      </c>
      <c r="D16" s="202" t="s">
        <v>10</v>
      </c>
      <c r="E16" s="340">
        <v>0.90458300000000003</v>
      </c>
      <c r="F16" s="203" t="s">
        <v>13</v>
      </c>
      <c r="G16" s="204">
        <v>0.93</v>
      </c>
      <c r="H16" s="205" t="s">
        <v>105</v>
      </c>
      <c r="I16" s="206">
        <f>(E16*1000)/(8250*0.93)</f>
        <v>0.11789938090583252</v>
      </c>
      <c r="J16" s="207">
        <f>+(I16/$I$5)*100</f>
        <v>114.99691717040736</v>
      </c>
      <c r="K16" s="404">
        <v>0.93674800000000003</v>
      </c>
      <c r="L16" s="208" t="s">
        <v>20</v>
      </c>
      <c r="M16" s="209">
        <f>+(E16/K16)-1</f>
        <v>-3.4336876086204615E-2</v>
      </c>
      <c r="N16" s="306">
        <v>1</v>
      </c>
    </row>
    <row r="17" spans="1:14" s="2" customFormat="1" ht="34.5">
      <c r="A17" s="374">
        <v>13</v>
      </c>
      <c r="B17" s="375" t="s">
        <v>75</v>
      </c>
      <c r="C17" s="168" t="s">
        <v>85</v>
      </c>
      <c r="D17" s="169" t="s">
        <v>10</v>
      </c>
      <c r="E17" s="334">
        <v>0.90563300000000002</v>
      </c>
      <c r="F17" s="170" t="s">
        <v>13</v>
      </c>
      <c r="G17" s="171">
        <v>0.93</v>
      </c>
      <c r="H17" s="172" t="s">
        <v>126</v>
      </c>
      <c r="I17" s="173">
        <f>(E17*1000)/(8250*0.93)</f>
        <v>0.11803623330074943</v>
      </c>
      <c r="J17" s="174">
        <f>+(I17/$I$5)*100</f>
        <v>115.13040051359305</v>
      </c>
      <c r="K17" s="400">
        <v>0.77074900000000002</v>
      </c>
      <c r="L17" s="175" t="s">
        <v>20</v>
      </c>
      <c r="M17" s="176">
        <f>+(E17/K17)-1</f>
        <v>0.17500379500978913</v>
      </c>
      <c r="N17" s="311">
        <v>17</v>
      </c>
    </row>
    <row r="18" spans="1:14" s="2" customFormat="1" ht="34.5">
      <c r="A18" s="374">
        <v>14</v>
      </c>
      <c r="B18" s="376" t="s">
        <v>76</v>
      </c>
      <c r="C18" s="168" t="s">
        <v>86</v>
      </c>
      <c r="D18" s="169" t="s">
        <v>10</v>
      </c>
      <c r="E18" s="334">
        <v>0.91037500000000005</v>
      </c>
      <c r="F18" s="170" t="s">
        <v>13</v>
      </c>
      <c r="G18" s="171">
        <v>0.93</v>
      </c>
      <c r="H18" s="172" t="s">
        <v>127</v>
      </c>
      <c r="I18" s="173">
        <f t="shared" ref="I18" si="9">(E18*1000)/(8250*0.93)</f>
        <v>0.11865428478331703</v>
      </c>
      <c r="J18" s="174">
        <f t="shared" ref="J18" si="10">+(I18/$I$5)*100</f>
        <v>115.73323671681825</v>
      </c>
      <c r="K18" s="405">
        <v>0.77074900000000002</v>
      </c>
      <c r="L18" s="175" t="s">
        <v>20</v>
      </c>
      <c r="M18" s="176">
        <f t="shared" ref="M18" si="11">+(E18/K18)-1</f>
        <v>0.18115625190561402</v>
      </c>
      <c r="N18" s="311">
        <v>18</v>
      </c>
    </row>
    <row r="19" spans="1:14" s="2" customFormat="1" ht="34.5">
      <c r="A19" s="374">
        <v>15</v>
      </c>
      <c r="B19" s="167" t="s">
        <v>71</v>
      </c>
      <c r="C19" s="168" t="s">
        <v>24</v>
      </c>
      <c r="D19" s="169" t="s">
        <v>10</v>
      </c>
      <c r="E19" s="334">
        <v>0.91379299999999997</v>
      </c>
      <c r="F19" s="170" t="s">
        <v>13</v>
      </c>
      <c r="G19" s="171">
        <v>0.93</v>
      </c>
      <c r="H19" s="172" t="s">
        <v>101</v>
      </c>
      <c r="I19" s="173">
        <f t="shared" ref="I19" si="12">(E19*1000)/(8250*0.93)</f>
        <v>0.11909977191267514</v>
      </c>
      <c r="J19" s="174">
        <f t="shared" si="0"/>
        <v>116.167756780636</v>
      </c>
      <c r="K19" s="405">
        <v>0.77909700000000004</v>
      </c>
      <c r="L19" s="175" t="s">
        <v>20</v>
      </c>
      <c r="M19" s="176">
        <f t="shared" ref="M19" si="13">+(E19/K19)-1</f>
        <v>0.17288732981900834</v>
      </c>
      <c r="N19" s="311">
        <v>16</v>
      </c>
    </row>
    <row r="20" spans="1:14" s="2" customFormat="1" ht="34.5">
      <c r="A20" s="383">
        <v>16</v>
      </c>
      <c r="B20" s="189" t="s">
        <v>61</v>
      </c>
      <c r="C20" s="190" t="s">
        <v>22</v>
      </c>
      <c r="D20" s="191" t="s">
        <v>10</v>
      </c>
      <c r="E20" s="339">
        <v>0.91964900000000005</v>
      </c>
      <c r="F20" s="192" t="s">
        <v>13</v>
      </c>
      <c r="G20" s="193">
        <v>0.93</v>
      </c>
      <c r="H20" s="194" t="s">
        <v>90</v>
      </c>
      <c r="I20" s="195">
        <f>(E20*1000)/(8250*0.93)</f>
        <v>0.11986301726946888</v>
      </c>
      <c r="J20" s="196">
        <f>+(I20/$I$5)*100</f>
        <v>116.91221245463154</v>
      </c>
      <c r="K20" s="406">
        <v>0.77340200000000003</v>
      </c>
      <c r="L20" s="197" t="s">
        <v>20</v>
      </c>
      <c r="M20" s="198">
        <f>+(E20/K20)-1</f>
        <v>0.18909570960509536</v>
      </c>
      <c r="N20" s="326">
        <v>21</v>
      </c>
    </row>
    <row r="21" spans="1:14" s="2" customFormat="1" ht="34.5">
      <c r="A21" s="383">
        <v>17</v>
      </c>
      <c r="B21" s="384" t="s">
        <v>60</v>
      </c>
      <c r="C21" s="190" t="s">
        <v>21</v>
      </c>
      <c r="D21" s="191" t="s">
        <v>10</v>
      </c>
      <c r="E21" s="339">
        <v>0.929979</v>
      </c>
      <c r="F21" s="192" t="s">
        <v>13</v>
      </c>
      <c r="G21" s="193">
        <v>0.93</v>
      </c>
      <c r="H21" s="194" t="s">
        <v>93</v>
      </c>
      <c r="I21" s="195">
        <f>(E21*1000)/(8250*0.93)</f>
        <v>0.12120938416422287</v>
      </c>
      <c r="J21" s="196">
        <f>+(I21/$I$5)*100</f>
        <v>118.22543429759158</v>
      </c>
      <c r="K21" s="406">
        <v>0.75529199999999996</v>
      </c>
      <c r="L21" s="197" t="s">
        <v>20</v>
      </c>
      <c r="M21" s="198">
        <f>+(E21/K21)-1</f>
        <v>0.23128405967493371</v>
      </c>
      <c r="N21" s="326">
        <v>27</v>
      </c>
    </row>
    <row r="22" spans="1:14" s="2" customFormat="1" ht="34.5">
      <c r="A22" s="188">
        <v>18</v>
      </c>
      <c r="B22" s="382" t="s">
        <v>78</v>
      </c>
      <c r="C22" s="190" t="s">
        <v>86</v>
      </c>
      <c r="D22" s="191" t="s">
        <v>10</v>
      </c>
      <c r="E22" s="339">
        <v>0.930203</v>
      </c>
      <c r="F22" s="192" t="s">
        <v>13</v>
      </c>
      <c r="G22" s="193">
        <v>0.93</v>
      </c>
      <c r="H22" s="194" t="s">
        <v>128</v>
      </c>
      <c r="I22" s="195">
        <f>(E22*1000)/(8250*0.93)</f>
        <v>0.12123857934180514</v>
      </c>
      <c r="J22" s="196">
        <f>+(I22/$I$5)*100</f>
        <v>118.25391074413784</v>
      </c>
      <c r="K22" s="407">
        <v>0.77074900000000002</v>
      </c>
      <c r="L22" s="197" t="s">
        <v>20</v>
      </c>
      <c r="M22" s="198">
        <f>+(E22/K22)-1</f>
        <v>0.20688187723889362</v>
      </c>
      <c r="N22" s="326">
        <v>24</v>
      </c>
    </row>
    <row r="23" spans="1:14" s="2" customFormat="1" ht="34.5">
      <c r="A23" s="133">
        <v>19</v>
      </c>
      <c r="B23" s="134" t="s">
        <v>70</v>
      </c>
      <c r="C23" s="135" t="s">
        <v>24</v>
      </c>
      <c r="D23" s="136" t="s">
        <v>10</v>
      </c>
      <c r="E23" s="338">
        <v>0.93257800000000002</v>
      </c>
      <c r="F23" s="137" t="s">
        <v>13</v>
      </c>
      <c r="G23" s="138">
        <v>0.93</v>
      </c>
      <c r="H23" s="139" t="s">
        <v>102</v>
      </c>
      <c r="I23" s="140">
        <f t="shared" ref="I23" si="14">(E23*1000)/(8250*0.93)</f>
        <v>0.12154812642554577</v>
      </c>
      <c r="J23" s="141">
        <f>+(I23/$I$5)*100</f>
        <v>118.55583735372448</v>
      </c>
      <c r="K23" s="408">
        <v>0.77909700000000004</v>
      </c>
      <c r="L23" s="142" t="s">
        <v>20</v>
      </c>
      <c r="M23" s="143">
        <f t="shared" ref="M23" si="15">+(E23/K23)-1</f>
        <v>0.19699857655721931</v>
      </c>
      <c r="N23" s="314">
        <v>23</v>
      </c>
    </row>
    <row r="24" spans="1:14" s="2" customFormat="1" ht="34.5">
      <c r="A24" s="144">
        <v>20</v>
      </c>
      <c r="B24" s="145" t="s">
        <v>57</v>
      </c>
      <c r="C24" s="146" t="s">
        <v>23</v>
      </c>
      <c r="D24" s="147" t="s">
        <v>10</v>
      </c>
      <c r="E24" s="337">
        <v>0.94340299999999999</v>
      </c>
      <c r="F24" s="148" t="s">
        <v>13</v>
      </c>
      <c r="G24" s="149">
        <v>0.93</v>
      </c>
      <c r="H24" s="150" t="s">
        <v>99</v>
      </c>
      <c r="I24" s="151">
        <f>(E24*1000)/(8250*0.93)</f>
        <v>0.12295900944933204</v>
      </c>
      <c r="J24" s="152">
        <f t="shared" si="0"/>
        <v>119.93198705847206</v>
      </c>
      <c r="K24" s="409">
        <v>0.76517100000000005</v>
      </c>
      <c r="L24" s="153" t="s">
        <v>20</v>
      </c>
      <c r="M24" s="154">
        <f>+(E24/K24)-1</f>
        <v>0.23293093962003253</v>
      </c>
      <c r="N24" s="322">
        <v>28</v>
      </c>
    </row>
    <row r="25" spans="1:14" s="2" customFormat="1" ht="34.5">
      <c r="A25" s="166">
        <v>21</v>
      </c>
      <c r="B25" s="167" t="s">
        <v>50</v>
      </c>
      <c r="C25" s="168" t="s">
        <v>22</v>
      </c>
      <c r="D25" s="169" t="s">
        <v>10</v>
      </c>
      <c r="E25" s="334">
        <v>0.94591599999999998</v>
      </c>
      <c r="F25" s="170" t="s">
        <v>13</v>
      </c>
      <c r="G25" s="171">
        <v>0.93</v>
      </c>
      <c r="H25" s="172" t="s">
        <v>92</v>
      </c>
      <c r="I25" s="173">
        <f>(E25*1000)/(8250*0.93)</f>
        <v>0.12328654284783316</v>
      </c>
      <c r="J25" s="174">
        <f>+(I25/$I$5)*100</f>
        <v>120.25145719316311</v>
      </c>
      <c r="K25" s="405">
        <v>0.88259200000000004</v>
      </c>
      <c r="L25" s="175" t="s">
        <v>20</v>
      </c>
      <c r="M25" s="176">
        <f>+(E25/K25)-1</f>
        <v>7.1747761139915101E-2</v>
      </c>
      <c r="N25" s="311">
        <v>9</v>
      </c>
    </row>
    <row r="26" spans="1:14" s="2" customFormat="1" ht="34.5">
      <c r="A26" s="155">
        <v>22</v>
      </c>
      <c r="B26" s="156" t="s">
        <v>79</v>
      </c>
      <c r="C26" s="157" t="s">
        <v>86</v>
      </c>
      <c r="D26" s="158" t="s">
        <v>10</v>
      </c>
      <c r="E26" s="343">
        <v>0.95776099999999997</v>
      </c>
      <c r="F26" s="159" t="s">
        <v>13</v>
      </c>
      <c r="G26" s="160">
        <v>0.93</v>
      </c>
      <c r="H26" s="161" t="s">
        <v>129</v>
      </c>
      <c r="I26" s="162">
        <f>(E26*1000)/(8250*0.93)</f>
        <v>0.12483036819811012</v>
      </c>
      <c r="J26" s="163">
        <f>+(I26/$I$5)*100</f>
        <v>121.75727643129102</v>
      </c>
      <c r="K26" s="410">
        <v>0.77074900000000002</v>
      </c>
      <c r="L26" s="164" t="s">
        <v>20</v>
      </c>
      <c r="M26" s="165">
        <f>+(E26/K26)-1</f>
        <v>0.24263670792955927</v>
      </c>
      <c r="N26" s="324">
        <v>29</v>
      </c>
    </row>
    <row r="27" spans="1:14" s="2" customFormat="1" ht="34.5">
      <c r="A27" s="166">
        <v>23</v>
      </c>
      <c r="B27" s="167" t="s">
        <v>58</v>
      </c>
      <c r="C27" s="168" t="s">
        <v>23</v>
      </c>
      <c r="D27" s="169" t="s">
        <v>10</v>
      </c>
      <c r="E27" s="334">
        <v>0.96704599999999996</v>
      </c>
      <c r="F27" s="170" t="s">
        <v>13</v>
      </c>
      <c r="G27" s="171">
        <v>0.93</v>
      </c>
      <c r="H27" s="172" t="s">
        <v>97</v>
      </c>
      <c r="I27" s="173">
        <f>(E27*1000)/(8250*0.93)</f>
        <v>0.12604053437601823</v>
      </c>
      <c r="J27" s="174">
        <f>+(I27/$I$5)*100</f>
        <v>122.93765056603291</v>
      </c>
      <c r="K27" s="405">
        <v>0.946905</v>
      </c>
      <c r="L27" s="175" t="s">
        <v>20</v>
      </c>
      <c r="M27" s="176">
        <f t="shared" ref="M27" si="16">+(E27/K27)-1</f>
        <v>2.127034919025661E-2</v>
      </c>
      <c r="N27" s="311">
        <v>6</v>
      </c>
    </row>
    <row r="28" spans="1:14" s="2" customFormat="1" ht="34.5">
      <c r="A28" s="377">
        <v>24</v>
      </c>
      <c r="B28" s="210" t="s">
        <v>61</v>
      </c>
      <c r="C28" s="211" t="s">
        <v>24</v>
      </c>
      <c r="D28" s="212" t="s">
        <v>10</v>
      </c>
      <c r="E28" s="335">
        <v>0.98057700000000003</v>
      </c>
      <c r="F28" s="213" t="s">
        <v>13</v>
      </c>
      <c r="G28" s="214">
        <v>0.93</v>
      </c>
      <c r="H28" s="215" t="s">
        <v>103</v>
      </c>
      <c r="I28" s="216">
        <f t="shared" ref="I28:I30" si="17">(E28*1000)/(8250*0.93)</f>
        <v>0.12780410557184751</v>
      </c>
      <c r="J28" s="217">
        <f t="shared" si="0"/>
        <v>124.657805915219</v>
      </c>
      <c r="K28" s="411">
        <v>0.77909700000000004</v>
      </c>
      <c r="L28" s="218" t="s">
        <v>20</v>
      </c>
      <c r="M28" s="219">
        <f t="shared" ref="M28" si="18">+(E28/K28)-1</f>
        <v>0.25860707973461583</v>
      </c>
      <c r="N28" s="329">
        <v>32</v>
      </c>
    </row>
    <row r="29" spans="1:14" s="2" customFormat="1" ht="34.5">
      <c r="A29" s="377">
        <v>25</v>
      </c>
      <c r="B29" s="210" t="s">
        <v>58</v>
      </c>
      <c r="C29" s="211" t="s">
        <v>21</v>
      </c>
      <c r="D29" s="212" t="s">
        <v>10</v>
      </c>
      <c r="E29" s="335">
        <v>0.99856</v>
      </c>
      <c r="F29" s="213" t="s">
        <v>13</v>
      </c>
      <c r="G29" s="214">
        <v>0.93</v>
      </c>
      <c r="H29" s="215" t="s">
        <v>95</v>
      </c>
      <c r="I29" s="216">
        <f t="shared" ref="I29" si="19">(E29*1000)/(8250*0.93)</f>
        <v>0.13014793092212448</v>
      </c>
      <c r="J29" s="217">
        <f>+(I29/$I$5)*100</f>
        <v>126.94393063951235</v>
      </c>
      <c r="K29" s="412">
        <v>0.98967799999999995</v>
      </c>
      <c r="L29" s="218" t="s">
        <v>20</v>
      </c>
      <c r="M29" s="219">
        <f t="shared" ref="M29:M34" si="20">+(E29/K29)-1</f>
        <v>8.9746361948028763E-3</v>
      </c>
      <c r="N29" s="329">
        <v>4</v>
      </c>
    </row>
    <row r="30" spans="1:14" s="2" customFormat="1" ht="34.5">
      <c r="A30" s="377">
        <v>26</v>
      </c>
      <c r="B30" s="378" t="s">
        <v>64</v>
      </c>
      <c r="C30" s="211" t="s">
        <v>23</v>
      </c>
      <c r="D30" s="212" t="s">
        <v>10</v>
      </c>
      <c r="E30" s="335">
        <v>1.0810310000000001</v>
      </c>
      <c r="F30" s="213" t="s">
        <v>13</v>
      </c>
      <c r="G30" s="214">
        <v>0.93</v>
      </c>
      <c r="H30" s="215" t="s">
        <v>96</v>
      </c>
      <c r="I30" s="216">
        <f t="shared" si="17"/>
        <v>0.14089683936135552</v>
      </c>
      <c r="J30" s="217">
        <f t="shared" si="0"/>
        <v>137.42822092128935</v>
      </c>
      <c r="K30" s="412">
        <v>0.88743499999999997</v>
      </c>
      <c r="L30" s="218" t="s">
        <v>20</v>
      </c>
      <c r="M30" s="219">
        <f t="shared" si="20"/>
        <v>0.2181523153808449</v>
      </c>
      <c r="N30" s="329">
        <v>26</v>
      </c>
    </row>
    <row r="31" spans="1:14" s="2" customFormat="1" ht="34.5">
      <c r="A31" s="220">
        <v>27</v>
      </c>
      <c r="B31" s="379" t="s">
        <v>62</v>
      </c>
      <c r="C31" s="221" t="s">
        <v>21</v>
      </c>
      <c r="D31" s="222" t="s">
        <v>10</v>
      </c>
      <c r="E31" s="336">
        <v>1.1125449999999999</v>
      </c>
      <c r="F31" s="223" t="s">
        <v>13</v>
      </c>
      <c r="G31" s="224">
        <v>0.93</v>
      </c>
      <c r="H31" s="381" t="s">
        <v>94</v>
      </c>
      <c r="I31" s="225">
        <f>(E31*1000)/(8250*0.93)</f>
        <v>0.1450042359074617</v>
      </c>
      <c r="J31" s="226">
        <f t="shared" si="0"/>
        <v>141.43450099476871</v>
      </c>
      <c r="K31" s="413">
        <v>0.93020800000000003</v>
      </c>
      <c r="L31" s="227" t="s">
        <v>20</v>
      </c>
      <c r="M31" s="228">
        <f t="shared" si="20"/>
        <v>0.19601744986067615</v>
      </c>
      <c r="N31" s="380">
        <v>22</v>
      </c>
    </row>
    <row r="32" spans="1:14" s="2" customFormat="1" ht="36">
      <c r="A32" s="34">
        <v>28</v>
      </c>
      <c r="B32" s="35" t="s">
        <v>40</v>
      </c>
      <c r="C32" s="36" t="s">
        <v>63</v>
      </c>
      <c r="D32" s="37" t="s">
        <v>48</v>
      </c>
      <c r="E32" s="385">
        <v>0.45905000000000001</v>
      </c>
      <c r="F32" s="38" t="s">
        <v>12</v>
      </c>
      <c r="G32" s="39">
        <v>0.65</v>
      </c>
      <c r="H32" s="40" t="s">
        <v>72</v>
      </c>
      <c r="I32" s="41">
        <f>(E32*1000)/(4724*0.65)</f>
        <v>0.14949846935452354</v>
      </c>
      <c r="J32" s="42">
        <f>+(I32/$I$5)*100</f>
        <v>145.81809476333171</v>
      </c>
      <c r="K32" s="414">
        <v>0.33324999999999999</v>
      </c>
      <c r="L32" s="43" t="s">
        <v>12</v>
      </c>
      <c r="M32" s="44">
        <f t="shared" si="20"/>
        <v>0.37749437359339844</v>
      </c>
      <c r="N32" s="331">
        <v>34</v>
      </c>
    </row>
    <row r="33" spans="1:19" s="2" customFormat="1" ht="36">
      <c r="A33" s="229">
        <v>29</v>
      </c>
      <c r="B33" s="230" t="s">
        <v>39</v>
      </c>
      <c r="C33" s="231" t="s">
        <v>38</v>
      </c>
      <c r="D33" s="232" t="s">
        <v>47</v>
      </c>
      <c r="E33" s="386">
        <v>0.63500000000000001</v>
      </c>
      <c r="F33" s="233" t="s">
        <v>12</v>
      </c>
      <c r="G33" s="234">
        <v>0.65</v>
      </c>
      <c r="H33" s="235" t="s">
        <v>73</v>
      </c>
      <c r="I33" s="236">
        <f>(E33*1000)/(4932*0.65)</f>
        <v>0.19807848275001558</v>
      </c>
      <c r="J33" s="237">
        <f>+(I33/$I$5)*100</f>
        <v>193.20215847644585</v>
      </c>
      <c r="K33" s="416">
        <v>0.52300000000000002</v>
      </c>
      <c r="L33" s="238" t="s">
        <v>12</v>
      </c>
      <c r="M33" s="239">
        <f t="shared" si="20"/>
        <v>0.21414913957934978</v>
      </c>
      <c r="N33" s="330">
        <v>25</v>
      </c>
    </row>
    <row r="34" spans="1:19" s="2" customFormat="1" ht="34.5">
      <c r="A34" s="240">
        <v>30</v>
      </c>
      <c r="B34" s="241" t="s">
        <v>45</v>
      </c>
      <c r="C34" s="242" t="s">
        <v>25</v>
      </c>
      <c r="D34" s="243" t="s">
        <v>3</v>
      </c>
      <c r="E34" s="387">
        <v>1.0254239999999999</v>
      </c>
      <c r="F34" s="244" t="s">
        <v>12</v>
      </c>
      <c r="G34" s="245">
        <v>0.65</v>
      </c>
      <c r="H34" s="246" t="s">
        <v>117</v>
      </c>
      <c r="I34" s="247">
        <f>(E34*1000)/(7000*0.65)</f>
        <v>0.22536791208791207</v>
      </c>
      <c r="J34" s="248">
        <f>+(I34/$I$5)*100</f>
        <v>219.81977275980057</v>
      </c>
      <c r="K34" s="415">
        <v>0.88135600000000003</v>
      </c>
      <c r="L34" s="249" t="s">
        <v>12</v>
      </c>
      <c r="M34" s="250">
        <f t="shared" si="20"/>
        <v>0.16346175665678775</v>
      </c>
      <c r="N34" s="308">
        <v>14</v>
      </c>
    </row>
    <row r="35" spans="1:19" s="2" customFormat="1" ht="37.5">
      <c r="A35" s="251">
        <v>31</v>
      </c>
      <c r="B35" s="252" t="s">
        <v>26</v>
      </c>
      <c r="C35" s="253" t="s">
        <v>27</v>
      </c>
      <c r="D35" s="254" t="s">
        <v>28</v>
      </c>
      <c r="E35" s="388">
        <v>1.7925070000000001</v>
      </c>
      <c r="F35" s="255" t="s">
        <v>46</v>
      </c>
      <c r="G35" s="256">
        <v>0.93</v>
      </c>
      <c r="H35" s="257" t="s">
        <v>118</v>
      </c>
      <c r="I35" s="258">
        <f>(E35*1000)/(8250*0.93)</f>
        <v>0.2336275008145976</v>
      </c>
      <c r="J35" s="259">
        <f t="shared" si="0"/>
        <v>227.87602575592888</v>
      </c>
      <c r="K35" s="417">
        <v>1.515622</v>
      </c>
      <c r="L35" s="260" t="s">
        <v>20</v>
      </c>
      <c r="M35" s="261">
        <f t="shared" ref="M35:M38" si="21">+(E35/K35)-1</f>
        <v>0.18268737191727236</v>
      </c>
      <c r="N35" s="321">
        <v>19</v>
      </c>
    </row>
    <row r="36" spans="1:19" s="3" customFormat="1" ht="37.5">
      <c r="A36" s="12">
        <v>32</v>
      </c>
      <c r="B36" s="13" t="s">
        <v>44</v>
      </c>
      <c r="C36" s="14" t="s">
        <v>27</v>
      </c>
      <c r="D36" s="15" t="s">
        <v>28</v>
      </c>
      <c r="E36" s="389">
        <v>1.874288</v>
      </c>
      <c r="F36" s="16" t="s">
        <v>46</v>
      </c>
      <c r="G36" s="17">
        <v>0.93</v>
      </c>
      <c r="H36" s="18" t="s">
        <v>119</v>
      </c>
      <c r="I36" s="19">
        <f>(E36*1000)/(8250*0.93)</f>
        <v>0.24428647768002607</v>
      </c>
      <c r="J36" s="20">
        <f t="shared" si="0"/>
        <v>238.27259841218384</v>
      </c>
      <c r="K36" s="418">
        <v>1.587175</v>
      </c>
      <c r="L36" s="21" t="s">
        <v>20</v>
      </c>
      <c r="M36" s="22">
        <f t="shared" si="21"/>
        <v>0.18089561642540986</v>
      </c>
      <c r="N36" s="320">
        <v>18</v>
      </c>
      <c r="O36" s="2"/>
      <c r="P36" s="2"/>
      <c r="Q36" s="2"/>
      <c r="R36" s="2"/>
      <c r="S36" s="2"/>
    </row>
    <row r="37" spans="1:19" s="2" customFormat="1" ht="36">
      <c r="A37" s="45">
        <v>33</v>
      </c>
      <c r="B37" s="46" t="s">
        <v>29</v>
      </c>
      <c r="C37" s="47" t="s">
        <v>138</v>
      </c>
      <c r="D37" s="48" t="s">
        <v>4</v>
      </c>
      <c r="E37" s="393">
        <v>2.7542372881000001</v>
      </c>
      <c r="F37" s="49" t="s">
        <v>12</v>
      </c>
      <c r="G37" s="50">
        <v>0.8</v>
      </c>
      <c r="H37" s="51" t="s">
        <v>136</v>
      </c>
      <c r="I37" s="52">
        <f>(E37*1000)/(9562*0.8)</f>
        <v>0.3600498441879314</v>
      </c>
      <c r="J37" s="11">
        <f t="shared" si="0"/>
        <v>351.18608589105264</v>
      </c>
      <c r="K37" s="419">
        <v>1.7796609999999999</v>
      </c>
      <c r="L37" s="53" t="s">
        <v>12</v>
      </c>
      <c r="M37" s="54">
        <f t="shared" si="21"/>
        <v>0.54761906233827684</v>
      </c>
      <c r="N37" s="317">
        <v>35</v>
      </c>
    </row>
    <row r="38" spans="1:19" s="2" customFormat="1" ht="34.5">
      <c r="A38" s="23">
        <v>34</v>
      </c>
      <c r="B38" s="24" t="s">
        <v>30</v>
      </c>
      <c r="C38" s="25" t="s">
        <v>31</v>
      </c>
      <c r="D38" s="26" t="s">
        <v>5</v>
      </c>
      <c r="E38" s="394">
        <v>0.34632499999999999</v>
      </c>
      <c r="F38" s="27" t="s">
        <v>14</v>
      </c>
      <c r="G38" s="28">
        <v>0.99</v>
      </c>
      <c r="H38" s="29" t="s">
        <v>98</v>
      </c>
      <c r="I38" s="30">
        <f>(E38*1000)/(860*0.99)</f>
        <v>0.40677120037585152</v>
      </c>
      <c r="J38" s="31">
        <f t="shared" si="0"/>
        <v>396.75724908420523</v>
      </c>
      <c r="K38" s="420">
        <v>0.30241200000000001</v>
      </c>
      <c r="L38" s="32" t="s">
        <v>14</v>
      </c>
      <c r="M38" s="33">
        <f t="shared" si="21"/>
        <v>0.14520918482070799</v>
      </c>
      <c r="N38" s="319">
        <v>13</v>
      </c>
    </row>
    <row r="39" spans="1:19" s="2" customFormat="1" ht="34.5">
      <c r="A39" s="284">
        <v>35</v>
      </c>
      <c r="B39" s="285" t="s">
        <v>32</v>
      </c>
      <c r="C39" s="286" t="s">
        <v>33</v>
      </c>
      <c r="D39" s="287" t="s">
        <v>6</v>
      </c>
      <c r="E39" s="390">
        <v>5.6295270000000004</v>
      </c>
      <c r="F39" s="288" t="s">
        <v>12</v>
      </c>
      <c r="G39" s="289">
        <v>0.92</v>
      </c>
      <c r="H39" s="290" t="s">
        <v>120</v>
      </c>
      <c r="I39" s="291">
        <f>(E39*1000)/(11000*0.92)</f>
        <v>0.55627737154150203</v>
      </c>
      <c r="J39" s="292">
        <f>+(I39/$I$5)*100</f>
        <v>542.58285605438164</v>
      </c>
      <c r="K39" s="421">
        <v>4.2597950000000004</v>
      </c>
      <c r="L39" s="293" t="s">
        <v>12</v>
      </c>
      <c r="M39" s="294">
        <f>+(E39/K39)-1</f>
        <v>0.32154880692615495</v>
      </c>
      <c r="N39" s="327">
        <v>33</v>
      </c>
    </row>
    <row r="40" spans="1:19" s="2" customFormat="1" ht="34.5">
      <c r="A40" s="273">
        <v>36</v>
      </c>
      <c r="B40" s="274" t="s">
        <v>41</v>
      </c>
      <c r="C40" s="275" t="s">
        <v>34</v>
      </c>
      <c r="D40" s="276" t="s">
        <v>6</v>
      </c>
      <c r="E40" s="391">
        <v>6.1924789999999996</v>
      </c>
      <c r="F40" s="277" t="s">
        <v>12</v>
      </c>
      <c r="G40" s="278">
        <v>0.92</v>
      </c>
      <c r="H40" s="279" t="s">
        <v>121</v>
      </c>
      <c r="I40" s="280">
        <f>(E40*1000)/(11000*0.92)</f>
        <v>0.61190503952569164</v>
      </c>
      <c r="J40" s="281">
        <f>+(I40/$I$5)*100</f>
        <v>596.84107419269515</v>
      </c>
      <c r="K40" s="422">
        <v>4.6857740000000003</v>
      </c>
      <c r="L40" s="282" t="s">
        <v>12</v>
      </c>
      <c r="M40" s="283">
        <f>+(E40/K40)-1</f>
        <v>0.321548798554945</v>
      </c>
      <c r="N40" s="328">
        <v>33</v>
      </c>
    </row>
    <row r="41" spans="1:19" s="2" customFormat="1" ht="33" customHeight="1">
      <c r="A41" s="295">
        <v>37</v>
      </c>
      <c r="B41" s="296" t="s">
        <v>43</v>
      </c>
      <c r="C41" s="297" t="s">
        <v>35</v>
      </c>
      <c r="D41" s="298" t="s">
        <v>7</v>
      </c>
      <c r="E41" s="392">
        <v>6.3878700000000004</v>
      </c>
      <c r="F41" s="299" t="s">
        <v>12</v>
      </c>
      <c r="G41" s="300">
        <v>0.92</v>
      </c>
      <c r="H41" s="301" t="s">
        <v>122</v>
      </c>
      <c r="I41" s="302">
        <f>(E41*1000)/(11100*0.92)</f>
        <v>0.62552585193889554</v>
      </c>
      <c r="J41" s="303">
        <f>+(I41/$I$5)*100</f>
        <v>610.12656750776125</v>
      </c>
      <c r="K41" s="423">
        <v>5.0855829999999997</v>
      </c>
      <c r="L41" s="304" t="s">
        <v>12</v>
      </c>
      <c r="M41" s="305">
        <f>+(E41/K41)-1</f>
        <v>0.256074278996135</v>
      </c>
      <c r="N41" s="325">
        <v>31</v>
      </c>
    </row>
    <row r="42" spans="1:19" s="2" customFormat="1" ht="36">
      <c r="A42" s="55">
        <v>38</v>
      </c>
      <c r="B42" s="56" t="s">
        <v>42</v>
      </c>
      <c r="C42" s="57" t="s">
        <v>138</v>
      </c>
      <c r="D42" s="58" t="s">
        <v>8</v>
      </c>
      <c r="E42" s="426">
        <v>5.7065489921000001</v>
      </c>
      <c r="F42" s="59" t="s">
        <v>12</v>
      </c>
      <c r="G42" s="60">
        <v>0.84</v>
      </c>
      <c r="H42" s="61" t="s">
        <v>134</v>
      </c>
      <c r="I42" s="62">
        <f>(E42*1000)/(10256*0.84)</f>
        <v>0.66239378947747196</v>
      </c>
      <c r="J42" s="63">
        <f t="shared" si="0"/>
        <v>646.08688491395446</v>
      </c>
      <c r="K42" s="424">
        <v>4.553204</v>
      </c>
      <c r="L42" s="64" t="s">
        <v>12</v>
      </c>
      <c r="M42" s="65">
        <f>+(E42/K42)-1</f>
        <v>0.25330404526131489</v>
      </c>
      <c r="N42" s="318">
        <v>30</v>
      </c>
    </row>
    <row r="43" spans="1:19" s="2" customFormat="1" ht="35.25" thickBot="1">
      <c r="A43" s="262">
        <v>39</v>
      </c>
      <c r="B43" s="263" t="s">
        <v>36</v>
      </c>
      <c r="C43" s="264" t="s">
        <v>33</v>
      </c>
      <c r="D43" s="265" t="s">
        <v>6</v>
      </c>
      <c r="E43" s="395">
        <v>6.9067800000000004</v>
      </c>
      <c r="F43" s="266" t="s">
        <v>12</v>
      </c>
      <c r="G43" s="267">
        <v>0.9</v>
      </c>
      <c r="H43" s="268" t="s">
        <v>123</v>
      </c>
      <c r="I43" s="269">
        <f>(E43*1000)/(11000*0.9)</f>
        <v>0.69765454545454553</v>
      </c>
      <c r="J43" s="270">
        <f t="shared" si="0"/>
        <v>680.47958658301718</v>
      </c>
      <c r="K43" s="425">
        <v>5.8380409999999996</v>
      </c>
      <c r="L43" s="271" t="s">
        <v>12</v>
      </c>
      <c r="M43" s="272">
        <f t="shared" ref="M43" si="22">+(E43/K43)-1</f>
        <v>0.18306466158768009</v>
      </c>
      <c r="N43" s="312">
        <v>19</v>
      </c>
    </row>
    <row r="44" spans="1:19" s="2" customFormat="1" ht="22.5" customHeight="1">
      <c r="A44" s="625" t="s">
        <v>1</v>
      </c>
      <c r="B44" s="626"/>
      <c r="C44" s="627"/>
      <c r="D44" s="631" t="s">
        <v>2</v>
      </c>
      <c r="E44" s="632"/>
      <c r="F44" s="632"/>
      <c r="G44" s="632"/>
      <c r="H44" s="632"/>
      <c r="I44" s="632"/>
      <c r="J44" s="632"/>
      <c r="K44" s="632"/>
      <c r="L44" s="633"/>
      <c r="M44" s="634" t="s">
        <v>66</v>
      </c>
      <c r="N44" s="635"/>
    </row>
    <row r="45" spans="1:19" s="2" customFormat="1" ht="17.25" customHeight="1">
      <c r="A45" s="628"/>
      <c r="B45" s="629"/>
      <c r="C45" s="630"/>
      <c r="D45" s="638" t="s">
        <v>132</v>
      </c>
      <c r="E45" s="639"/>
      <c r="F45" s="639"/>
      <c r="G45" s="639"/>
      <c r="H45" s="640"/>
      <c r="I45" s="638" t="s">
        <v>133</v>
      </c>
      <c r="J45" s="639"/>
      <c r="K45" s="639"/>
      <c r="L45" s="640"/>
      <c r="M45" s="636"/>
      <c r="N45" s="637"/>
    </row>
    <row r="46" spans="1:19" s="2" customFormat="1" ht="22.5" customHeight="1">
      <c r="A46" s="641" t="s">
        <v>59</v>
      </c>
      <c r="B46" s="642"/>
      <c r="C46" s="643"/>
      <c r="D46" s="644">
        <v>4.5932000000000004</v>
      </c>
      <c r="E46" s="645"/>
      <c r="F46" s="645"/>
      <c r="G46" s="646" t="s">
        <v>16</v>
      </c>
      <c r="H46" s="647"/>
      <c r="I46" s="648">
        <v>3.573</v>
      </c>
      <c r="J46" s="649"/>
      <c r="K46" s="646" t="s">
        <v>16</v>
      </c>
      <c r="L46" s="647"/>
      <c r="M46" s="622">
        <f>+(D46/I46)-1</f>
        <v>0.28553036663867903</v>
      </c>
      <c r="N46" s="623"/>
    </row>
    <row r="47" spans="1:19" s="2" customFormat="1" ht="22.5" customHeight="1" thickBot="1">
      <c r="A47" s="653" t="s">
        <v>18</v>
      </c>
      <c r="B47" s="654"/>
      <c r="C47" s="655"/>
      <c r="D47" s="656">
        <v>5.4222000000000001</v>
      </c>
      <c r="E47" s="657"/>
      <c r="F47" s="657"/>
      <c r="G47" s="658" t="s">
        <v>16</v>
      </c>
      <c r="H47" s="659"/>
      <c r="I47" s="660">
        <v>4.0011000000000001</v>
      </c>
      <c r="J47" s="661"/>
      <c r="K47" s="658" t="s">
        <v>16</v>
      </c>
      <c r="L47" s="659"/>
      <c r="M47" s="662">
        <f>+(D47/I47)-1</f>
        <v>0.35517732623528531</v>
      </c>
      <c r="N47" s="663"/>
    </row>
    <row r="48" spans="1:19" s="2" customFormat="1" ht="16.5" customHeight="1" thickBot="1">
      <c r="A48" s="664" t="s">
        <v>106</v>
      </c>
      <c r="B48" s="665"/>
      <c r="C48" s="665"/>
      <c r="D48" s="665"/>
      <c r="E48" s="665"/>
      <c r="F48" s="665"/>
      <c r="G48" s="665"/>
      <c r="H48" s="665"/>
      <c r="I48" s="665"/>
      <c r="J48" s="665"/>
      <c r="K48" s="665"/>
      <c r="L48" s="665"/>
      <c r="M48" s="665"/>
      <c r="N48" s="666"/>
    </row>
    <row r="49" spans="1:14" s="2" customFormat="1" ht="18.75" customHeight="1">
      <c r="A49" s="667" t="s">
        <v>0</v>
      </c>
      <c r="B49" s="668"/>
      <c r="C49" s="668"/>
      <c r="D49" s="668"/>
      <c r="E49" s="668"/>
      <c r="F49" s="668"/>
      <c r="G49" s="668"/>
      <c r="H49" s="668"/>
      <c r="I49" s="668"/>
      <c r="J49" s="668"/>
      <c r="K49" s="668"/>
      <c r="L49" s="668"/>
      <c r="M49" s="668"/>
      <c r="N49" s="669"/>
    </row>
    <row r="50" spans="1:14" s="2" customFormat="1" ht="15" customHeight="1">
      <c r="A50" s="650" t="s">
        <v>37</v>
      </c>
      <c r="B50" s="670"/>
      <c r="C50" s="670"/>
      <c r="D50" s="670"/>
      <c r="E50" s="670"/>
      <c r="F50" s="670"/>
      <c r="G50" s="670"/>
      <c r="H50" s="670"/>
      <c r="I50" s="670"/>
      <c r="J50" s="670"/>
      <c r="K50" s="670"/>
      <c r="L50" s="670"/>
      <c r="M50" s="670"/>
      <c r="N50" s="671"/>
    </row>
    <row r="51" spans="1:14" s="4" customFormat="1" ht="30" customHeight="1">
      <c r="A51" s="650" t="s">
        <v>9</v>
      </c>
      <c r="B51" s="651"/>
      <c r="C51" s="651"/>
      <c r="D51" s="651"/>
      <c r="E51" s="651"/>
      <c r="F51" s="651"/>
      <c r="G51" s="651"/>
      <c r="H51" s="651"/>
      <c r="I51" s="651"/>
      <c r="J51" s="651"/>
      <c r="K51" s="651"/>
      <c r="L51" s="651"/>
      <c r="M51" s="651"/>
      <c r="N51" s="652"/>
    </row>
    <row r="52" spans="1:14" s="2" customFormat="1" ht="75" customHeight="1">
      <c r="A52" s="650" t="s">
        <v>107</v>
      </c>
      <c r="B52" s="651"/>
      <c r="C52" s="651"/>
      <c r="D52" s="651"/>
      <c r="E52" s="651"/>
      <c r="F52" s="651"/>
      <c r="G52" s="651"/>
      <c r="H52" s="651"/>
      <c r="I52" s="651"/>
      <c r="J52" s="651"/>
      <c r="K52" s="651"/>
      <c r="L52" s="651"/>
      <c r="M52" s="651"/>
      <c r="N52" s="652"/>
    </row>
    <row r="53" spans="1:14" s="2" customFormat="1" ht="101.25" customHeight="1">
      <c r="A53" s="650" t="s">
        <v>65</v>
      </c>
      <c r="B53" s="651"/>
      <c r="C53" s="651"/>
      <c r="D53" s="651"/>
      <c r="E53" s="651"/>
      <c r="F53" s="651"/>
      <c r="G53" s="651"/>
      <c r="H53" s="651"/>
      <c r="I53" s="651"/>
      <c r="J53" s="651"/>
      <c r="K53" s="651"/>
      <c r="L53" s="651"/>
      <c r="M53" s="651"/>
      <c r="N53" s="652"/>
    </row>
    <row r="54" spans="1:14" s="2" customFormat="1" ht="17.25">
      <c r="A54" s="650" t="s">
        <v>116</v>
      </c>
      <c r="B54" s="651"/>
      <c r="C54" s="651"/>
      <c r="D54" s="651"/>
      <c r="E54" s="651"/>
      <c r="F54" s="651"/>
      <c r="G54" s="651"/>
      <c r="H54" s="651"/>
      <c r="I54" s="651"/>
      <c r="J54" s="651"/>
      <c r="K54" s="651"/>
      <c r="L54" s="651"/>
      <c r="M54" s="651"/>
      <c r="N54" s="652"/>
    </row>
    <row r="55" spans="1:14" s="2" customFormat="1" ht="30.75" customHeight="1">
      <c r="A55" s="650" t="s">
        <v>115</v>
      </c>
      <c r="B55" s="651"/>
      <c r="C55" s="651"/>
      <c r="D55" s="651"/>
      <c r="E55" s="651"/>
      <c r="F55" s="651"/>
      <c r="G55" s="651"/>
      <c r="H55" s="651"/>
      <c r="I55" s="651"/>
      <c r="J55" s="651"/>
      <c r="K55" s="651"/>
      <c r="L55" s="651"/>
      <c r="M55" s="651"/>
      <c r="N55" s="652"/>
    </row>
    <row r="56" spans="1:14" s="2" customFormat="1" ht="33.75" customHeight="1">
      <c r="A56" s="650" t="s">
        <v>114</v>
      </c>
      <c r="B56" s="651"/>
      <c r="C56" s="651"/>
      <c r="D56" s="651"/>
      <c r="E56" s="651"/>
      <c r="F56" s="651"/>
      <c r="G56" s="651"/>
      <c r="H56" s="651"/>
      <c r="I56" s="651"/>
      <c r="J56" s="651"/>
      <c r="K56" s="651"/>
      <c r="L56" s="651"/>
      <c r="M56" s="651"/>
      <c r="N56" s="652"/>
    </row>
    <row r="57" spans="1:14" s="2" customFormat="1" ht="59.25" customHeight="1">
      <c r="A57" s="675" t="s">
        <v>113</v>
      </c>
      <c r="B57" s="676"/>
      <c r="C57" s="676"/>
      <c r="D57" s="676"/>
      <c r="E57" s="676"/>
      <c r="F57" s="676"/>
      <c r="G57" s="676"/>
      <c r="H57" s="676"/>
      <c r="I57" s="676"/>
      <c r="J57" s="676"/>
      <c r="K57" s="676"/>
      <c r="L57" s="676"/>
      <c r="M57" s="676"/>
      <c r="N57" s="677"/>
    </row>
    <row r="58" spans="1:14" s="2" customFormat="1" ht="45" customHeight="1">
      <c r="A58" s="650" t="s">
        <v>135</v>
      </c>
      <c r="B58" s="651"/>
      <c r="C58" s="651"/>
      <c r="D58" s="651"/>
      <c r="E58" s="651"/>
      <c r="F58" s="651"/>
      <c r="G58" s="651"/>
      <c r="H58" s="651"/>
      <c r="I58" s="651"/>
      <c r="J58" s="651"/>
      <c r="K58" s="651"/>
      <c r="L58" s="651"/>
      <c r="M58" s="651"/>
      <c r="N58" s="652"/>
    </row>
    <row r="59" spans="1:14" s="2" customFormat="1" ht="45.75" customHeight="1">
      <c r="A59" s="650" t="s">
        <v>112</v>
      </c>
      <c r="B59" s="651"/>
      <c r="C59" s="651"/>
      <c r="D59" s="651"/>
      <c r="E59" s="651"/>
      <c r="F59" s="651"/>
      <c r="G59" s="651"/>
      <c r="H59" s="651"/>
      <c r="I59" s="651"/>
      <c r="J59" s="651"/>
      <c r="K59" s="651"/>
      <c r="L59" s="651"/>
      <c r="M59" s="651"/>
      <c r="N59" s="652"/>
    </row>
    <row r="60" spans="1:14" s="2" customFormat="1" ht="17.25">
      <c r="A60" s="672" t="s">
        <v>111</v>
      </c>
      <c r="B60" s="673"/>
      <c r="C60" s="673"/>
      <c r="D60" s="673"/>
      <c r="E60" s="673"/>
      <c r="F60" s="673"/>
      <c r="G60" s="673"/>
      <c r="H60" s="673"/>
      <c r="I60" s="673"/>
      <c r="J60" s="673"/>
      <c r="K60" s="673"/>
      <c r="L60" s="673"/>
      <c r="M60" s="673"/>
      <c r="N60" s="674"/>
    </row>
    <row r="64" spans="1:14">
      <c r="E64" s="5"/>
      <c r="F64" s="5"/>
      <c r="I64" s="5"/>
      <c r="J64" s="5"/>
      <c r="K64" s="5"/>
      <c r="L64" s="5"/>
    </row>
  </sheetData>
  <mergeCells count="41">
    <mergeCell ref="A1:N1"/>
    <mergeCell ref="C3:C4"/>
    <mergeCell ref="A60:N60"/>
    <mergeCell ref="A59:N59"/>
    <mergeCell ref="A51:N51"/>
    <mergeCell ref="I46:J46"/>
    <mergeCell ref="D47:F47"/>
    <mergeCell ref="G47:H47"/>
    <mergeCell ref="I47:J47"/>
    <mergeCell ref="K47:L47"/>
    <mergeCell ref="A52:N52"/>
    <mergeCell ref="A49:N49"/>
    <mergeCell ref="G46:H46"/>
    <mergeCell ref="A46:C46"/>
    <mergeCell ref="D46:F46"/>
    <mergeCell ref="M47:N47"/>
    <mergeCell ref="K46:L46"/>
    <mergeCell ref="A50:N50"/>
    <mergeCell ref="A47:C47"/>
    <mergeCell ref="D44:L44"/>
    <mergeCell ref="M44:N45"/>
    <mergeCell ref="D45:H45"/>
    <mergeCell ref="I45:L45"/>
    <mergeCell ref="M46:N46"/>
    <mergeCell ref="A48:N48"/>
    <mergeCell ref="A2:N2"/>
    <mergeCell ref="A58:N58"/>
    <mergeCell ref="A56:N56"/>
    <mergeCell ref="A53:N53"/>
    <mergeCell ref="A55:N55"/>
    <mergeCell ref="A54:N54"/>
    <mergeCell ref="A57:N57"/>
    <mergeCell ref="A44:C45"/>
    <mergeCell ref="A3:B4"/>
    <mergeCell ref="D3:D4"/>
    <mergeCell ref="K3:L4"/>
    <mergeCell ref="M3:N3"/>
    <mergeCell ref="E3:F4"/>
    <mergeCell ref="G3:G4"/>
    <mergeCell ref="H3:I4"/>
    <mergeCell ref="J3:J4"/>
  </mergeCells>
  <phoneticPr fontId="0" type="noConversion"/>
  <printOptions horizontalCentered="1" verticalCentered="1"/>
  <pageMargins left="0" right="0" top="0" bottom="0" header="0" footer="0"/>
  <pageSetup paperSize="9" scale="40" orientation="portrait" r:id="rId1"/>
  <headerFooter alignWithMargins="0">
    <oddFooter>&amp;L&amp;8Dok. No: TB.Yİ.03&amp;C&amp;8Rev. No: 1&amp;R&amp;8Rev. Tarihi: 08.06.2007</oddFooter>
  </headerFooter>
  <ignoredErrors>
    <ignoredError sqref="I37 I42"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SHELL</vt:lpstr>
      <vt:lpstr>OPET</vt:lpstr>
      <vt:lpstr>OPET!Yazdırma_Alanı</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2018-08-06T10:29:02Z</cp:lastPrinted>
  <dcterms:created xsi:type="dcterms:W3CDTF">2005-09-07T09:12:33Z</dcterms:created>
  <dcterms:modified xsi:type="dcterms:W3CDTF">2018-08-06T10:31:59Z</dcterms:modified>
</cp:coreProperties>
</file>