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1325" windowHeight="8370" tabRatio="603"/>
  </bookViews>
  <sheets>
    <sheet name="sanayi" sheetId="2" r:id="rId1"/>
  </sheets>
  <calcPr calcId="124519"/>
</workbook>
</file>

<file path=xl/calcChain.xml><?xml version="1.0" encoding="utf-8"?>
<calcChain xmlns="http://schemas.openxmlformats.org/spreadsheetml/2006/main">
  <c r="N20" i="2"/>
  <c r="J20"/>
  <c r="N19"/>
  <c r="J19"/>
  <c r="N18"/>
  <c r="J18"/>
  <c r="N48"/>
  <c r="J48"/>
  <c r="N49"/>
  <c r="J49"/>
  <c r="N50"/>
  <c r="J50"/>
  <c r="J23" l="1"/>
  <c r="J51"/>
  <c r="J44"/>
  <c r="J52"/>
  <c r="J43"/>
  <c r="J46"/>
  <c r="J53"/>
  <c r="J47"/>
  <c r="N26" l="1"/>
  <c r="J26"/>
  <c r="N25" l="1"/>
  <c r="J25"/>
  <c r="J37" l="1"/>
  <c r="N37"/>
  <c r="J5"/>
  <c r="J6"/>
  <c r="J9"/>
  <c r="K20" l="1"/>
  <c r="K19"/>
  <c r="K49"/>
  <c r="K48"/>
  <c r="K50"/>
  <c r="K18"/>
  <c r="K25"/>
  <c r="K53"/>
  <c r="K9"/>
  <c r="K51"/>
  <c r="K26"/>
  <c r="K5"/>
  <c r="K52"/>
  <c r="K37"/>
  <c r="K23"/>
  <c r="K6"/>
  <c r="K47"/>
  <c r="K44"/>
  <c r="K46"/>
  <c r="K43"/>
  <c r="N39"/>
  <c r="J39"/>
  <c r="K39" s="1"/>
  <c r="N42"/>
  <c r="J42"/>
  <c r="K42" s="1"/>
  <c r="N14"/>
  <c r="J14"/>
  <c r="K14" s="1"/>
  <c r="N16"/>
  <c r="J16"/>
  <c r="K16" s="1"/>
  <c r="N9" l="1"/>
  <c r="N7" l="1"/>
  <c r="N45" l="1"/>
  <c r="J45"/>
  <c r="K45" s="1"/>
  <c r="N12" l="1"/>
  <c r="J12"/>
  <c r="K12" s="1"/>
  <c r="J28" l="1"/>
  <c r="K28" s="1"/>
  <c r="N28"/>
  <c r="J32" l="1"/>
  <c r="K32" s="1"/>
  <c r="N57" l="1"/>
  <c r="N56"/>
  <c r="N46"/>
  <c r="N47"/>
  <c r="N43"/>
  <c r="N44"/>
  <c r="N23"/>
  <c r="N53"/>
  <c r="N21"/>
  <c r="J21"/>
  <c r="K21" s="1"/>
  <c r="N52"/>
  <c r="N51"/>
  <c r="N22"/>
  <c r="J22"/>
  <c r="K22" s="1"/>
  <c r="N6"/>
  <c r="N5"/>
  <c r="N35"/>
  <c r="J35"/>
  <c r="K35" s="1"/>
  <c r="N41"/>
  <c r="J41"/>
  <c r="K41" s="1"/>
  <c r="N17"/>
  <c r="J17"/>
  <c r="K17" s="1"/>
  <c r="N15"/>
  <c r="J15"/>
  <c r="K15" s="1"/>
  <c r="N40"/>
  <c r="J40"/>
  <c r="K40" s="1"/>
  <c r="N36"/>
  <c r="J36"/>
  <c r="K36" s="1"/>
  <c r="N34"/>
  <c r="J34"/>
  <c r="K34" s="1"/>
  <c r="N31"/>
  <c r="J31"/>
  <c r="K31" s="1"/>
  <c r="N32"/>
  <c r="N29"/>
  <c r="J29"/>
  <c r="K29" s="1"/>
  <c r="N13"/>
  <c r="J13"/>
  <c r="K13" s="1"/>
  <c r="N27"/>
  <c r="J27"/>
  <c r="K27" s="1"/>
  <c r="N38"/>
  <c r="J38"/>
  <c r="K38" s="1"/>
  <c r="N11"/>
  <c r="J11"/>
  <c r="K11" s="1"/>
  <c r="N10"/>
  <c r="J10"/>
  <c r="K10" s="1"/>
  <c r="N33"/>
  <c r="J33"/>
  <c r="K33" s="1"/>
  <c r="N30"/>
  <c r="J30"/>
  <c r="K30" s="1"/>
  <c r="N24"/>
  <c r="J24"/>
  <c r="K24" s="1"/>
  <c r="N8"/>
  <c r="J8"/>
  <c r="K8" s="1"/>
  <c r="J7"/>
  <c r="K7" s="1"/>
</calcChain>
</file>

<file path=xl/sharedStrings.xml><?xml version="1.0" encoding="utf-8"?>
<sst xmlns="http://schemas.openxmlformats.org/spreadsheetml/2006/main" count="337" uniqueCount="164">
  <si>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</si>
  <si>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</si>
  <si>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</si>
  <si>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</si>
  <si>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</si>
  <si>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</si>
  <si>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</si>
  <si>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</si>
  <si>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</si>
  <si>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</si>
  <si>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</si>
  <si>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</si>
  <si>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</si>
  <si>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</si>
  <si>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</si>
  <si>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</si>
  <si>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</si>
  <si>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</si>
  <si>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 xml:space="preserve">Ankara
</t>
    </r>
    <r>
      <rPr>
        <b/>
        <sz val="12"/>
        <rFont val="Arial"/>
        <family val="2"/>
      </rPr>
      <t>BAŞKENTGAZ</t>
    </r>
  </si>
  <si>
    <r>
      <t xml:space="preserve">İstanbul
</t>
    </r>
    <r>
      <rPr>
        <b/>
        <sz val="12"/>
        <rFont val="Arial"/>
        <family val="2"/>
      </rPr>
      <t>İGDAŞ</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</si>
  <si>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</si>
  <si>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</si>
  <si>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</si>
  <si>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</si>
  <si>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</si>
  <si>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</si>
  <si>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</si>
  <si>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</si>
  <si>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</si>
  <si>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</si>
  <si>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</si>
  <si>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</si>
  <si>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</si>
  <si>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</si>
  <si>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</si>
  <si>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</si>
  <si>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</si>
  <si>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</si>
  <si>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</si>
  <si>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</si>
  <si>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</si>
  <si>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</si>
  <si>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</si>
  <si>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</si>
  <si>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t>TESİSAT DERGİSİ - B2B MEDYA - TEKNİK SEKTÖR YAYINCILIĞI</t>
  </si>
  <si>
    <t>Ortalama 
İşletme 
Verim 
Değeri</t>
  </si>
  <si>
    <t>En 
Ucuza 
Göre 
Yakıt 
Maliyeti 
İndeksi</t>
  </si>
  <si>
    <t>Sıra No</t>
  </si>
  <si>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</si>
  <si>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</si>
  <si>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</si>
  <si>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</si>
  <si>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</si>
  <si>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</si>
  <si>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</si>
  <si>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</si>
  <si>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</si>
  <si>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</si>
  <si>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</si>
  <si>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</si>
  <si>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</si>
  <si>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</si>
  <si>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</si>
  <si>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</si>
  <si>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</si>
  <si>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</si>
  <si>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</si>
  <si>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</si>
  <si>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</si>
  <si>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İzmit
</t>
    </r>
    <r>
      <rPr>
        <b/>
        <sz val="12"/>
        <rFont val="Arial"/>
        <family val="2"/>
      </rPr>
      <t>İZGAZ PALMET</t>
    </r>
  </si>
  <si>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</si>
  <si>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</si>
  <si>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rPr>
      <t>BURSAGAZ SOCAR Turkey</t>
    </r>
  </si>
  <si>
    <r>
      <t xml:space="preserve">Bursa
</t>
    </r>
    <r>
      <rPr>
        <b/>
        <sz val="12"/>
        <rFont val="Arial"/>
        <family val="2"/>
        <charset val="162"/>
      </rPr>
      <t>BURSAGAZ SOCAR Turkey</t>
    </r>
  </si>
  <si>
    <t>4959
kcal/kg</t>
  </si>
  <si>
    <t>4679
kcal/kg</t>
  </si>
  <si>
    <r>
      <t>TL/m</t>
    </r>
    <r>
      <rPr>
        <vertAlign val="superscript"/>
        <sz val="11"/>
        <rFont val="Arial"/>
        <family val="2"/>
        <charset val="162"/>
      </rPr>
      <t>3</t>
    </r>
  </si>
  <si>
    <r>
      <t>11.</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</si>
  <si>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t xml:space="preserve">Fiyat 
</t>
    </r>
    <r>
      <rPr>
        <b/>
        <sz val="9"/>
        <rFont val="Arial"/>
        <family val="2"/>
        <charset val="162"/>
      </rPr>
      <t>Değişim
 Oranı</t>
    </r>
  </si>
  <si>
    <r>
      <rPr>
        <sz val="9"/>
        <rFont val="Arial"/>
        <family val="2"/>
        <charset val="162"/>
      </rPr>
      <t>Değişim</t>
    </r>
    <r>
      <rPr>
        <b/>
        <sz val="9"/>
        <rFont val="Arial"/>
        <family val="2"/>
        <charset val="162"/>
      </rPr>
      <t xml:space="preserve"> 
Sırası</t>
    </r>
  </si>
  <si>
    <r>
      <t xml:space="preserve">OSB 300.000 </t>
    </r>
    <r>
      <rPr>
        <sz val="12"/>
        <rFont val="Arial"/>
        <family val="2"/>
        <charset val="162"/>
      </rPr>
      <t>m3/yıl ve</t>
    </r>
    <r>
      <rPr>
        <b/>
        <sz val="12"/>
        <rFont val="Arial"/>
        <family val="2"/>
      </rPr>
      <t xml:space="preserve"> altında
</t>
    </r>
    <r>
      <rPr>
        <b/>
        <sz val="12"/>
        <rFont val="Arial"/>
        <family val="2"/>
        <charset val="162"/>
      </rPr>
      <t>Doğalgaz</t>
    </r>
    <r>
      <rPr>
        <sz val="12"/>
        <rFont val="Arial"/>
        <family val="2"/>
      </rPr>
      <t xml:space="preserve"> Tüketimi için</t>
    </r>
  </si>
  <si>
    <r>
      <t xml:space="preserve">OSB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</si>
  <si>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r>
      <t xml:space="preserve">Serbest Bölge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</si>
  <si>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1)</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</si>
  <si>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1)</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</si>
  <si>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
(Serbest Tüketici 2)</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</si>
  <si>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2)</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</si>
  <si>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2)</t>
    </r>
  </si>
  <si>
    <t>7,147995 x 1000
8250 x 0,93</t>
  </si>
  <si>
    <t>15,833334 x 1000
8250 x 0,93</t>
  </si>
  <si>
    <r>
      <t>4,352952 x 1000</t>
    </r>
    <r>
      <rPr>
        <vertAlign val="superscript"/>
        <sz val="11"/>
        <rFont val="Arial"/>
        <family val="2"/>
      </rPr>
      <t xml:space="preserve">
</t>
    </r>
    <r>
      <rPr>
        <sz val="11"/>
        <rFont val="Arial"/>
        <family val="2"/>
      </rPr>
      <t>860 x 0,99</t>
    </r>
  </si>
  <si>
    <t>Açıklamalar</t>
  </si>
  <si>
    <r>
      <t>İstanbul Avrupa Yakası</t>
    </r>
    <r>
      <rPr>
        <b/>
        <sz val="14"/>
        <rFont val="Arial"/>
        <family val="2"/>
      </rPr>
      <t xml:space="preserve">
</t>
    </r>
    <r>
      <rPr>
        <b/>
        <sz val="12"/>
        <rFont val="Arial"/>
        <family val="2"/>
        <charset val="162"/>
      </rPr>
      <t xml:space="preserve">OPET </t>
    </r>
  </si>
  <si>
    <r>
      <t xml:space="preserve">İstanbul Avrupa Yakası
</t>
    </r>
    <r>
      <rPr>
        <b/>
        <sz val="12"/>
        <rFont val="Arial"/>
        <family val="2"/>
        <charset val="162"/>
      </rPr>
      <t xml:space="preserve">OPET </t>
    </r>
  </si>
  <si>
    <t>2,177000 x 1000
4.679 x 0,65</t>
  </si>
  <si>
    <t>2,69000 x 1000
4.959 x 0.65</t>
  </si>
  <si>
    <r>
      <t xml:space="preserve">10 Ekim </t>
    </r>
    <r>
      <rPr>
        <b/>
        <sz val="12"/>
        <rFont val="Arial"/>
        <family val="2"/>
        <charset val="162"/>
      </rPr>
      <t>2022</t>
    </r>
    <r>
      <rPr>
        <sz val="12"/>
        <rFont val="Arial"/>
        <family val="2"/>
        <charset val="162"/>
      </rPr>
      <t xml:space="preserve"> tarihinde</t>
    </r>
  </si>
  <si>
    <t xml:space="preserve">8,126364 1000
8250 x 0,93 </t>
  </si>
  <si>
    <t xml:space="preserve">16,834703 x 1000
8250 x 0,93 </t>
  </si>
  <si>
    <t xml:space="preserve">16,088436 x 1000
8250 x 0,93 </t>
  </si>
  <si>
    <t xml:space="preserve">7,797287 x 1000
8250 x 0,93 </t>
  </si>
  <si>
    <t xml:space="preserve">7,516561 x 1000
8250 x 0,93 </t>
  </si>
  <si>
    <t xml:space="preserve">16,061055 x 1000
8250 x 0,93 </t>
  </si>
  <si>
    <t xml:space="preserve">15,935345 x 1000
8250 x 0,93 </t>
  </si>
  <si>
    <t xml:space="preserve">15,891369 x 1000
8250 x 0,93 </t>
  </si>
  <si>
    <t xml:space="preserve">7,521939 x 1000
8250 x 0,93 </t>
  </si>
  <si>
    <t xml:space="preserve">7,330536 x 1000
8250 x 0,93 </t>
  </si>
  <si>
    <t xml:space="preserve">16,038875 x 1000
8250 x 0,93 </t>
  </si>
  <si>
    <t xml:space="preserve">15,950932 x 1000
8250 x 0,93 </t>
  </si>
  <si>
    <t xml:space="preserve">15,887664 x 1000
8250 x 0,93 </t>
  </si>
  <si>
    <t xml:space="preserve">15,872537 x 1000
8250 x 0,93 </t>
  </si>
  <si>
    <t xml:space="preserve">7,877804 x 1000
8250 x 0,93 </t>
  </si>
  <si>
    <t xml:space="preserve">7,596442 x 1000
8250 x 0,93 </t>
  </si>
  <si>
    <t xml:space="preserve">16,304787 x 1000
8250 x 0,93 </t>
  </si>
  <si>
    <t xml:space="preserve">16,075337 x 1000
8250 x 0,93 </t>
  </si>
  <si>
    <t xml:space="preserve">15,963467 x 1000
8250 x 0,93 </t>
  </si>
  <si>
    <t xml:space="preserve">15,900774 x 1000
8250 x 0,93 </t>
  </si>
  <si>
    <t xml:space="preserve">7,586586 x 1000
8250 x 0,93 </t>
  </si>
  <si>
    <t xml:space="preserve">7,446139 x 1000
8250 x 0,93 </t>
  </si>
  <si>
    <t xml:space="preserve">16,154478 x 1000
8250 x 0,93 </t>
  </si>
  <si>
    <t xml:space="preserve">15,975543 x 1000
8250 x 0,93 </t>
  </si>
  <si>
    <t xml:space="preserve">15,905522 x 1000
8250 x 0,93 </t>
  </si>
  <si>
    <t xml:space="preserve">15,86691 x 1000
8250 x 0,93 </t>
  </si>
  <si>
    <r>
      <t xml:space="preserve">(10 Ekim 2022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</si>
  <si>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rPr>
        <b/>
        <sz val="11"/>
        <rFont val="Arial"/>
        <family val="2"/>
        <charset val="162"/>
      </rPr>
      <t>3. Doğalgaz</t>
    </r>
    <r>
      <rPr>
        <sz val="11"/>
        <rFont val="Arial"/>
        <family val="2"/>
      </rPr>
      <t xml:space="preserve"> birim fiyatları 01 Ekim 2022 tarihinde yayınlanan, 10 Ekim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KDV'siz fiyatlardır.</t>
    </r>
    <r>
      <rPr>
        <b/>
        <sz val="11"/>
        <rFont val="Arial"/>
        <family val="2"/>
      </rPr>
      <t xml:space="preserve"> </t>
    </r>
  </si>
  <si>
    <r>
      <rPr>
        <b/>
        <sz val="11"/>
        <rFont val="Arial"/>
        <family val="2"/>
        <charset val="162"/>
      </rPr>
      <t>4.</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Ekim 2022 tarihinde yayınlanan, 10 Ekim 2022 tarihinde geçerli olan tarifesindeki fiyatlardır. </t>
    </r>
  </si>
  <si>
    <r>
      <rPr>
        <b/>
        <sz val="11"/>
        <rFont val="Arial"/>
        <family val="2"/>
        <charset val="162"/>
      </rPr>
      <t>5.</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06 Ekim 2022 tarihinde yayınlanan, 10 Ekim 2022 tarihinde geçerli olan </t>
    </r>
    <r>
      <rPr>
        <b/>
        <sz val="11"/>
        <rFont val="Arial"/>
        <family val="2"/>
      </rPr>
      <t>İPRAGAZ</t>
    </r>
    <r>
      <rPr>
        <sz val="11"/>
        <rFont val="Arial"/>
        <family val="2"/>
      </rPr>
      <t xml:space="preserve"> fiyatlarıdır.</t>
    </r>
  </si>
  <si>
    <r>
      <t xml:space="preserve">6. LPG tüpgaz </t>
    </r>
    <r>
      <rPr>
        <sz val="11"/>
        <rFont val="Arial"/>
        <family val="2"/>
        <charset val="162"/>
      </rPr>
      <t>ve</t>
    </r>
    <r>
      <rPr>
        <b/>
        <sz val="11"/>
        <rFont val="Arial"/>
        <family val="2"/>
        <charset val="162"/>
      </rPr>
      <t xml:space="preserve"> Dökmegaz </t>
    </r>
    <r>
      <rPr>
        <sz val="11"/>
        <rFont val="Arial"/>
        <family val="2"/>
        <charset val="162"/>
      </rPr>
      <t xml:space="preserve">fiyatları 06 Ekim 2022 tarihinde yayınlanan </t>
    </r>
    <r>
      <rPr>
        <b/>
        <sz val="11"/>
        <rFont val="Arial"/>
        <family val="2"/>
        <charset val="162"/>
      </rPr>
      <t>İPRAGAZ</t>
    </r>
    <r>
      <rPr>
        <sz val="11"/>
        <rFont val="Arial"/>
        <family val="2"/>
        <charset val="162"/>
      </rPr>
      <t xml:space="preserve"> ve </t>
    </r>
    <r>
      <rPr>
        <b/>
        <sz val="11"/>
        <rFont val="Arial"/>
        <family val="2"/>
        <charset val="162"/>
      </rPr>
      <t>AYGAZ</t>
    </r>
    <r>
      <rPr>
        <sz val="11"/>
        <rFont val="Arial"/>
        <family val="2"/>
        <charset val="162"/>
      </rPr>
      <t>'ın 10 Ekim2022 tarihinde geçerli olan fiyat sirkülerlerinden alınmış olan fiyatların ortalamasıdır.</t>
    </r>
    <r>
      <rPr>
        <b/>
        <sz val="11"/>
        <rFont val="Arial"/>
        <family val="2"/>
        <charset val="162"/>
      </rPr>
      <t xml:space="preserve"> </t>
    </r>
    <r>
      <rPr>
        <sz val="11"/>
        <rFont val="Arial"/>
        <family val="2"/>
        <charset val="162"/>
      </rPr>
      <t xml:space="preserve">Birim fiyatlar belirlenirken işletme maliyetleri gözönüne alınmamıştır. </t>
    </r>
  </si>
  <si>
    <r>
      <rPr>
        <b/>
        <sz val="11"/>
        <rFont val="Arial"/>
        <family val="2"/>
        <charset val="162"/>
      </rPr>
      <t>9. Yerli linyit kömürü</t>
    </r>
    <r>
      <rPr>
        <sz val="11"/>
        <rFont val="Arial"/>
        <family val="2"/>
        <charset val="162"/>
      </rPr>
      <t xml:space="preserve"> fiyatları 10 Ekim 2022 tarihinde geçerli olan </t>
    </r>
    <r>
      <rPr>
        <b/>
        <sz val="11"/>
        <rFont val="Arial"/>
        <family val="2"/>
        <charset val="162"/>
      </rPr>
      <t>TKİ - ELİ</t>
    </r>
    <r>
      <rPr>
        <sz val="11"/>
        <rFont val="Arial"/>
        <family val="2"/>
        <charset val="162"/>
      </rPr>
      <t>'nin 13 Eylül 2022 tarihli satış fiyatları listesindeki Isınma Amaçlı (Torbalanmış) Kömürlerin Üretim Yeri Teslimi Satış Fiyatları ve İstanbul Bayi Depo Satış Fiyatları listesinde 10-18 mm.  ve +18 mm. yıkanmış Fındık - Torba linyit kömürünün yeni fiyatı 2.690 TL/ton (KDV Hariç-nakliye bedeli dahil) olmuştur.  İstanbul Bayi Depo Satış Fiyatları listesinde yer almayan, sadece üretim yerinde teslimatı yapılmakta olan Soma Kısrakdere; 0,5-10 mm Yıkanmış Açık - Toz: 1.526 TL/ton (KDV Hariç) fiyatı ise 10-18 mm. için belirlenmiş olan bayi depo teslim fiyatı ile üretim yeri teslim fiyatı arasındaki farkı  651TL/ton nakliye bedeli olarak kabul edilmiş ve bu bedel üretim yeri teslim fiyatına eklenerek İstanbul Bayi Depo Satış Fiyatı olarak 2.177 TL/ton(KDV Hariç) bulunmuştur.Bu kömürlerin alt ısıl değerleri ise ELİ Laboratuvar Şube Müdürlüğü'nün Kümülatif Ağırlıklı Komple Analiz Değerleri" tablosuna göre Soma Kısrakdere; 0,5-10 mm Yıkanmış Açık - Toz: 4.679 kcal/kg, 10-18 mm. yıkanmış Fındık - Torba linyit kömürü: 4.959 kcal/kg, ve +18 mm. yıkanmış Fındık - Torba linyit kömürü: 4.750 kcal/kg'dır.</t>
    </r>
  </si>
  <si>
    <r>
      <rPr>
        <b/>
        <sz val="10"/>
        <rFont val="Arial"/>
        <family val="2"/>
        <charset val="162"/>
      </rPr>
      <t>13.2-</t>
    </r>
    <r>
      <rPr>
        <sz val="10"/>
        <rFont val="Arial"/>
        <family val="2"/>
      </rPr>
      <t xml:space="preserve"> 2022 yılı EKİM ayındaki toplam gaz alımının %60’ı kadarki kısımının üstündeki %40’ı kadarki kısım için</t>
    </r>
  </si>
  <si>
    <r>
      <t xml:space="preserve">Ankara
</t>
    </r>
    <r>
      <rPr>
        <b/>
        <sz val="12"/>
        <rFont val="Arial"/>
        <family val="2"/>
      </rPr>
      <t>BAŞKENTGAZ (13.1)</t>
    </r>
  </si>
  <si>
    <r>
      <t xml:space="preserve">Ankara
</t>
    </r>
    <r>
      <rPr>
        <b/>
        <sz val="12"/>
        <rFont val="Arial"/>
        <family val="2"/>
      </rPr>
      <t>BAŞKENTGAZ (13.2)</t>
    </r>
  </si>
  <si>
    <t>8,929244 x 1000
8250 x 0,93</t>
  </si>
  <si>
    <r>
      <t xml:space="preserve">Konaklama 
 300.000 </t>
    </r>
    <r>
      <rPr>
        <sz val="12"/>
        <rFont val="Arial"/>
        <family val="2"/>
        <charset val="162"/>
      </rPr>
      <t xml:space="preserve">m3/yıl ve </t>
    </r>
    <r>
      <rPr>
        <b/>
        <sz val="12"/>
        <rFont val="Arial"/>
        <family val="2"/>
        <charset val="162"/>
      </rPr>
      <t xml:space="preserve">altında </t>
    </r>
    <r>
      <rPr>
        <sz val="12"/>
        <rFont val="Arial"/>
        <family val="2"/>
        <charset val="162"/>
      </rPr>
      <t>olan</t>
    </r>
    <r>
      <rPr>
        <b/>
        <sz val="12"/>
        <rFont val="Arial"/>
        <family val="2"/>
      </rPr>
      <t xml:space="preserve">
</t>
    </r>
    <r>
      <rPr>
        <b/>
        <sz val="12"/>
        <rFont val="Arial"/>
        <family val="2"/>
        <charset val="162"/>
      </rPr>
      <t>Doğalgaz</t>
    </r>
    <r>
      <rPr>
        <sz val="12"/>
        <rFont val="Arial"/>
        <family val="2"/>
      </rPr>
      <t xml:space="preserve"> Tüketimi için</t>
    </r>
  </si>
  <si>
    <t xml:space="preserve">26,164772 x 1000
8250 x 0,93 </t>
  </si>
  <si>
    <t xml:space="preserve">26,227465 x 1000
8250 x 0,93 </t>
  </si>
  <si>
    <t xml:space="preserve">26,339335 x 1000
8250 x 0,93 </t>
  </si>
  <si>
    <r>
      <t xml:space="preserve">Konaklama 
 100.000 </t>
    </r>
    <r>
      <rPr>
        <sz val="12"/>
        <rFont val="Arial"/>
        <family val="2"/>
        <charset val="162"/>
      </rPr>
      <t xml:space="preserve">m3/yıl ve </t>
    </r>
    <r>
      <rPr>
        <b/>
        <sz val="12"/>
        <rFont val="Arial"/>
        <family val="2"/>
        <charset val="162"/>
      </rPr>
      <t xml:space="preserve">altında </t>
    </r>
    <r>
      <rPr>
        <sz val="12"/>
        <rFont val="Arial"/>
        <family val="2"/>
        <charset val="162"/>
      </rPr>
      <t>olan</t>
    </r>
    <r>
      <rPr>
        <b/>
        <sz val="12"/>
        <rFont val="Arial"/>
        <family val="2"/>
      </rPr>
      <t xml:space="preserve">
</t>
    </r>
    <r>
      <rPr>
        <b/>
        <sz val="12"/>
        <rFont val="Arial"/>
        <family val="2"/>
        <charset val="162"/>
      </rPr>
      <t>Doğalgaz</t>
    </r>
    <r>
      <rPr>
        <sz val="12"/>
        <rFont val="Arial"/>
        <family val="2"/>
      </rPr>
      <t xml:space="preserve"> Tüketimi için</t>
    </r>
  </si>
  <si>
    <t xml:space="preserve">9,669053 x 1000
8250 x 0,93 </t>
  </si>
  <si>
    <t xml:space="preserve">9,377691 x 1000
8250 x 0,93 </t>
  </si>
  <si>
    <r>
      <t xml:space="preserve">Konaklama 
 100.001 ve 300.000 </t>
    </r>
    <r>
      <rPr>
        <sz val="12"/>
        <rFont val="Arial"/>
        <family val="2"/>
        <charset val="162"/>
      </rPr>
      <t xml:space="preserve">m3/yıl </t>
    </r>
    <r>
      <rPr>
        <b/>
        <sz val="12"/>
        <rFont val="Arial"/>
        <family val="2"/>
        <charset val="162"/>
      </rPr>
      <t xml:space="preserve">aralığında </t>
    </r>
    <r>
      <rPr>
        <sz val="12"/>
        <rFont val="Arial"/>
        <family val="2"/>
        <charset val="162"/>
      </rPr>
      <t>olan</t>
    </r>
    <r>
      <rPr>
        <b/>
        <sz val="12"/>
        <rFont val="Arial"/>
        <family val="2"/>
      </rPr>
      <t xml:space="preserve">
</t>
    </r>
    <r>
      <rPr>
        <b/>
        <sz val="12"/>
        <rFont val="Arial"/>
        <family val="2"/>
        <charset val="162"/>
      </rPr>
      <t>Doğalgaz</t>
    </r>
    <r>
      <rPr>
        <sz val="12"/>
        <rFont val="Arial"/>
        <family val="2"/>
      </rPr>
      <t xml:space="preserve"> Tüketimi için</t>
    </r>
  </si>
  <si>
    <r>
      <t>21,741996 x 1000</t>
    </r>
    <r>
      <rPr>
        <vertAlign val="superscript"/>
        <sz val="11"/>
        <rFont val="Arial"/>
        <family val="2"/>
      </rPr>
      <t xml:space="preserve">
</t>
    </r>
    <r>
      <rPr>
        <sz val="11"/>
        <rFont val="Arial"/>
        <family val="2"/>
      </rPr>
      <t>11,000 x 0,90</t>
    </r>
  </si>
  <si>
    <t>9,940678 x 1000
9,562 x 0,80</t>
  </si>
  <si>
    <r>
      <t>27,178809 x 1000</t>
    </r>
    <r>
      <rPr>
        <vertAlign val="superscript"/>
        <sz val="11"/>
        <rFont val="Arial"/>
        <family val="2"/>
      </rPr>
      <t xml:space="preserve">
</t>
    </r>
    <r>
      <rPr>
        <sz val="11"/>
        <rFont val="Arial"/>
        <family val="2"/>
      </rPr>
      <t>10,256 x 0,84</t>
    </r>
  </si>
  <si>
    <t xml:space="preserve">29,895000 x 1000
8250 x 0,93 </t>
  </si>
  <si>
    <t xml:space="preserve">30,513000 x 1000
8250 x 0,93 </t>
  </si>
  <si>
    <t>6,270000 x 1000
7.000 x 0,65</t>
  </si>
  <si>
    <r>
      <rPr>
        <b/>
        <sz val="11"/>
        <rFont val="Arial"/>
        <family val="2"/>
        <charset val="162"/>
      </rPr>
      <t xml:space="preserve">13.1- </t>
    </r>
    <r>
      <rPr>
        <sz val="10"/>
        <rFont val="Arial"/>
        <family val="2"/>
      </rPr>
      <t>2022 yılı EKİM ayındaki toplam gaz alımının %60’ı kadarki kısım için</t>
    </r>
  </si>
  <si>
    <r>
      <rPr>
        <b/>
        <sz val="12"/>
        <rFont val="Arial"/>
        <family val="2"/>
        <charset val="162"/>
      </rPr>
      <t>22 Ekim 2021</t>
    </r>
    <r>
      <rPr>
        <sz val="12"/>
        <rFont val="Arial"/>
        <family val="2"/>
        <charset val="162"/>
      </rPr>
      <t xml:space="preserve">
Tarihindeki 
Birim Fiyatları </t>
    </r>
  </si>
  <si>
    <r>
      <t xml:space="preserve">10 Ekim  2022
</t>
    </r>
    <r>
      <rPr>
        <sz val="12"/>
        <rFont val="Arial"/>
        <family val="2"/>
        <charset val="162"/>
      </rPr>
      <t>Tarihindeki
Birim Fiyat</t>
    </r>
  </si>
  <si>
    <r>
      <t>10 Ekim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</si>
  <si>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10 Ekim 2022
22 Ekim  2021</t>
  </si>
  <si>
    <r>
      <t>7.</t>
    </r>
    <r>
      <rPr>
        <sz val="11"/>
        <rFont val="Arial"/>
        <family val="2"/>
        <charset val="162"/>
      </rPr>
      <t xml:space="preserve"> </t>
    </r>
    <r>
      <rPr>
        <b/>
        <sz val="11"/>
        <rFont val="Arial"/>
        <family val="2"/>
        <charset val="162"/>
      </rPr>
      <t xml:space="preserve"> Elektrik birim fiyatı</t>
    </r>
    <r>
      <rPr>
        <sz val="11"/>
        <rFont val="Arial"/>
        <family val="2"/>
        <charset val="162"/>
      </rPr>
      <t xml:space="preserve"> 01 Ekim2022 tarihinden itibaren geçerli olacağı ilan edilen ve 10 Ekim 022 tarihinde geçerli olan EPDK'nın Elektrik Piyasası Tarife Tabloları'ndan alınmış TEDAŞ'ın Diğer Tüm Dağıtım Sistemi Kullanıcıları için Dağıtım Şirketinden Enerji Alan Tüketicilere Tek Terimli ve Tek Zamanlı tarifede belirtilen Perakende Tek Zamanlı Enerji Bedellerindeki "Sanayi" birim fiyatına Belediye Elektrik Tüketim Vergisi (%1) ilave edilmiş; enerji fonsuz, TRT Paysız ve %18 KDV'siz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</si>
  <si>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8.</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OPET</t>
    </r>
    <r>
      <rPr>
        <sz val="11"/>
        <rFont val="Arial"/>
        <family val="2"/>
      </rPr>
      <t xml:space="preserve"> tarafından tavsiye edilen 10 Ekim  2022 tarihli pompa satış fiyatları sirkülerindeki İstanbul Avrupa Yakası'ndaki Bakırköy için mahalli akaryakıt KDV'siz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Eco Force (motorin) tipinin fiyatı ve Fuel oil No:6 için de yüksek kükürtlü fuel oil tipinin fiyatı alınmaktadır.</t>
    </r>
  </si>
  <si>
    <r>
      <rPr>
        <b/>
        <sz val="11"/>
        <rFont val="Arial"/>
        <family val="2"/>
        <charset val="162"/>
      </rPr>
      <t>10.</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Nisan 2022 tarihinde Hakan Kömür şirketinin depolarında geçerli olan; </t>
    </r>
    <r>
      <rPr>
        <b/>
        <sz val="11"/>
        <rFont val="Arial"/>
        <family val="2"/>
        <charset val="162"/>
      </rPr>
      <t>ceviz tipi ithal linyit</t>
    </r>
    <r>
      <rPr>
        <sz val="11"/>
        <rFont val="Arial"/>
        <family val="2"/>
      </rPr>
      <t xml:space="preserve"> için nakliye ücreti ve KDV dahil bayi satış fiyatı 125 TL/ 25kg.torba veya 5.000 TL/ton'du. Ancak son dönemde Rusya'dan ithalat yapılamadığından güncel fiyatlar henüz belirlenememektedir. Bu nedenle 10 Ekim 2022 tarihinde "https://www.devletdestekli.com/1-ton-komur-fiyati-ne-kadar/ "  internet sitesinde belirtilen ceviz tipi ithal linyit kömürü 7.400 TL/ton (KDV dahil) fiyatlar örnek olarak alınmıştır.</t>
    </r>
  </si>
  <si>
    <r>
      <rPr>
        <b/>
        <sz val="11"/>
        <rFont val="Arial"/>
        <family val="2"/>
        <charset val="162"/>
      </rPr>
      <t>12</t>
    </r>
    <r>
      <rPr>
        <sz val="11"/>
        <rFont val="Arial"/>
        <family val="2"/>
        <charset val="162"/>
      </rPr>
      <t xml:space="preserve">. </t>
    </r>
    <r>
      <rPr>
        <b/>
        <sz val="11"/>
        <rFont val="Arial"/>
        <family val="2"/>
        <charset val="162"/>
      </rPr>
      <t xml:space="preserve">ABD Doları </t>
    </r>
    <r>
      <rPr>
        <sz val="11"/>
        <rFont val="Arial"/>
        <family val="2"/>
        <charset val="162"/>
      </rPr>
      <t>ve</t>
    </r>
    <r>
      <rPr>
        <b/>
        <sz val="11"/>
        <rFont val="Arial"/>
        <family val="2"/>
        <charset val="162"/>
      </rPr>
      <t xml:space="preserve"> Avro'</t>
    </r>
    <r>
      <rPr>
        <sz val="11"/>
        <rFont val="Arial"/>
        <family val="2"/>
        <charset val="162"/>
      </rPr>
      <t xml:space="preserve">nun 10 Ekim 2022 tarihindeki </t>
    </r>
    <r>
      <rPr>
        <b/>
        <sz val="11"/>
        <rFont val="Arial"/>
        <family val="2"/>
        <charset val="162"/>
      </rPr>
      <t>T.C. Merkez Bankası Efektif Satış Fiyatları</t>
    </r>
    <r>
      <rPr>
        <sz val="11"/>
        <rFont val="Arial"/>
        <family val="2"/>
        <charset val="162"/>
      </rPr>
      <t xml:space="preserve"> "https://www.tcmb.gov.tr/kurlar/kurlar_tr.html" adresinden saat 15.30'dan sonra alınmıştır.</t>
    </r>
  </si>
  <si>
    <r>
      <t xml:space="preserve">Ankara
</t>
    </r>
    <r>
      <rPr>
        <b/>
        <sz val="12"/>
        <rFont val="Arial"/>
        <family val="2"/>
      </rPr>
      <t>BAŞKENTGAZ (14)</t>
    </r>
  </si>
  <si>
    <r>
      <rPr>
        <b/>
        <sz val="11"/>
        <rFont val="Arial"/>
        <family val="2"/>
        <charset val="162"/>
      </rPr>
      <t>14.</t>
    </r>
    <r>
      <rPr>
        <b/>
        <sz val="12"/>
        <rFont val="Arial"/>
        <family val="2"/>
        <charset val="162"/>
      </rPr>
      <t xml:space="preserve"> </t>
    </r>
    <r>
      <rPr>
        <sz val="10"/>
        <rFont val="Arial"/>
        <family val="2"/>
      </rPr>
      <t>Kademe 1 Konaklama: Turizm İşletmesi Belgesi almış olan, Yıllık Çekiş Miktarı 300.000 Sm3 ve altında olan ve Turizm Tesislerinin Niteliklerine İlişkin Yönetmelik’in İkinci Kısımın Birinci Bölümünde tanımlanan Konaklama Tesislerinin (Oteller, Tatil Köyleri, Butik Oteller, Özel Konaklama Tesisleri, Moteller, Pansiyonlar ve Apart Oteller) 2022 Yılı Ekim ayı elektrik üretim amaçlı doğalgaz kullanımları haricindeki fiili tüketim miktarları için uygulanacak fiyattır.</t>
    </r>
  </si>
  <si>
    <r>
      <rPr>
        <b/>
        <sz val="11"/>
        <rFont val="Arial"/>
        <family val="2"/>
        <charset val="162"/>
      </rPr>
      <t xml:space="preserve">13. </t>
    </r>
    <r>
      <rPr>
        <sz val="11"/>
        <rFont val="Arial"/>
        <family val="2"/>
        <charset val="162"/>
      </rPr>
      <t xml:space="preserve">BOTAŞ'tan doğalgaz satın alan </t>
    </r>
    <r>
      <rPr>
        <b/>
        <sz val="11"/>
        <rFont val="Arial"/>
        <family val="2"/>
        <charset val="162"/>
      </rPr>
      <t xml:space="preserve">Kademe-2 müşterilerinin </t>
    </r>
    <r>
      <rPr>
        <sz val="11"/>
        <rFont val="Arial"/>
        <family val="2"/>
        <charset val="162"/>
      </rPr>
      <t xml:space="preserve">2022 Yılı Ekim ayı elektrik üretimi amaçlı doğalgaz kullanımları haricindeki fiili tüketim miktarlarının %60'ı için işbu Tarifede yer alan Elektrik Üretimi Amacı Dışındaki Kullanım için geçerli olan Kademe-2 fiyatı, %60'ının üzerindeki elektrik üretim amaçlı doğalgaz kullanımları haricindeki fiili tüketim miktarları için ise Enerji Piyasaları İşletme A.Ş. (EPİAŞ) tarafından işletilen Organize Toptan Doğalgaz Satış Piyasası’nda (OTSP) 2022 Yılı Eylül ayının 1’i (dâhil) ile 25’i (dâhil) arasında oluşan Günlük Referans Fiyatların (GRF) aritmetik ortalaması uygulanacaktır. Bu uygulamaya örnek olması için </t>
    </r>
    <r>
      <rPr>
        <b/>
        <sz val="11"/>
        <rFont val="Arial"/>
        <family val="2"/>
        <charset val="162"/>
      </rPr>
      <t>Ankara'</t>
    </r>
    <r>
      <rPr>
        <sz val="11"/>
        <rFont val="Arial"/>
        <family val="2"/>
        <charset val="162"/>
      </rPr>
      <t>da faaliyetini sürdürmekte olan</t>
    </r>
    <r>
      <rPr>
        <b/>
        <sz val="11"/>
        <rFont val="Arial"/>
        <family val="2"/>
        <charset val="162"/>
      </rPr>
      <t xml:space="preserve"> Başkentgaz</t>
    </r>
    <r>
      <rPr>
        <sz val="11"/>
        <rFont val="Arial"/>
        <family val="2"/>
        <charset val="162"/>
      </rPr>
      <t>'ın fiyat tarifesinde yer alan birim fiyatlar da tabloya eklenmiştir.</t>
    </r>
  </si>
  <si>
    <r>
      <t xml:space="preserve">İstanbul
</t>
    </r>
    <r>
      <rPr>
        <b/>
        <sz val="12"/>
        <rFont val="Arial"/>
        <family val="2"/>
      </rPr>
      <t>İTHAL KÖMÜR</t>
    </r>
  </si>
  <si>
    <r>
      <t xml:space="preserve">11 Ekim </t>
    </r>
    <r>
      <rPr>
        <b/>
        <sz val="12"/>
        <rFont val="Arial"/>
        <family val="2"/>
        <charset val="162"/>
      </rPr>
      <t>2021</t>
    </r>
    <r>
      <rPr>
        <sz val="12"/>
        <rFont val="Arial"/>
        <family val="2"/>
        <charset val="162"/>
      </rPr>
      <t xml:space="preserve"> tarihinde</t>
    </r>
  </si>
  <si>
    <r>
      <t>21,467527 x 1000</t>
    </r>
    <r>
      <rPr>
        <vertAlign val="superscript"/>
        <sz val="11"/>
        <rFont val="Arial"/>
        <family val="2"/>
      </rPr>
      <t xml:space="preserve">
</t>
    </r>
    <r>
      <rPr>
        <sz val="11"/>
        <rFont val="Arial"/>
        <family val="2"/>
      </rPr>
      <t>11,100 x 0,92</t>
    </r>
  </si>
  <si>
    <r>
      <t>21,12342 x 1000</t>
    </r>
    <r>
      <rPr>
        <vertAlign val="superscript"/>
        <sz val="11"/>
        <rFont val="Arial"/>
        <family val="2"/>
      </rPr>
      <t xml:space="preserve">
</t>
    </r>
    <r>
      <rPr>
        <sz val="11"/>
        <rFont val="Arial"/>
        <family val="2"/>
      </rPr>
      <t>11,100 x 0,92</t>
    </r>
  </si>
  <si>
    <r>
      <t>19,203109 x 1000</t>
    </r>
    <r>
      <rPr>
        <vertAlign val="superscript"/>
        <sz val="11"/>
        <rFont val="Arial"/>
        <family val="2"/>
      </rPr>
      <t xml:space="preserve">
</t>
    </r>
    <r>
      <rPr>
        <sz val="11"/>
        <rFont val="Arial"/>
        <family val="2"/>
      </rPr>
      <t>11,000 x 0,92</t>
    </r>
  </si>
</sst>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9">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
      <vertAlign val="superscript"/>
      <sz val="11"/>
      <name val="Arial"/>
      <family val="2"/>
      <charset val="162"/>
    </font>
    <font>
      <b/>
      <sz val="9"/>
      <name val="Arial"/>
      <family val="2"/>
      <charset val="162"/>
    </font>
    <font>
      <sz val="9"/>
      <name val="Arial"/>
      <family val="2"/>
      <charset val="162"/>
    </font>
    <font>
      <b/>
      <sz val="10"/>
      <name val="Arial"/>
      <family val="2"/>
      <charset val="162"/>
    </font>
  </fonts>
  <fills count="29">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theme="9" tint="0.39997558519241921"/>
        <bgColor indexed="64"/>
      </patternFill>
    </fill>
    <fill>
      <patternFill patternType="solid">
        <fgColor rgb="FFE5ABEF"/>
        <bgColor indexed="64"/>
      </patternFill>
    </fill>
    <fill>
      <patternFill patternType="solid">
        <fgColor rgb="FF00FFFF"/>
        <bgColor indexed="64"/>
      </patternFill>
    </fill>
    <fill>
      <patternFill patternType="solid">
        <fgColor rgb="FFCDFFFF"/>
        <bgColor indexed="64"/>
      </patternFill>
    </fill>
    <fill>
      <patternFill patternType="solid">
        <fgColor theme="2" tint="-9.9978637043366805E-2"/>
        <bgColor indexed="64"/>
      </patternFill>
    </fill>
    <fill>
      <patternFill patternType="solid">
        <fgColor rgb="FFCAC4A2"/>
        <bgColor indexed="64"/>
      </patternFill>
    </fill>
    <fill>
      <patternFill patternType="solid">
        <fgColor theme="8" tint="0.59999389629810485"/>
        <bgColor indexed="64"/>
      </patternFill>
    </fill>
    <fill>
      <patternFill patternType="solid">
        <fgColor rgb="FF87C7D9"/>
        <bgColor indexed="64"/>
      </patternFill>
    </fill>
    <fill>
      <patternFill patternType="solid">
        <fgColor rgb="FFFFFFB3"/>
        <bgColor indexed="64"/>
      </patternFill>
    </fill>
    <fill>
      <patternFill patternType="solid">
        <fgColor rgb="FFFFFF8F"/>
        <bgColor indexed="64"/>
      </patternFill>
    </fill>
    <fill>
      <patternFill patternType="solid">
        <fgColor rgb="FFFFFF61"/>
        <bgColor indexed="64"/>
      </patternFill>
    </fill>
    <fill>
      <patternFill patternType="solid">
        <fgColor rgb="FFFFFF47"/>
        <bgColor indexed="64"/>
      </patternFill>
    </fill>
    <fill>
      <patternFill patternType="solid">
        <fgColor rgb="FFFFFF29"/>
        <bgColor indexed="64"/>
      </patternFill>
    </fill>
    <fill>
      <patternFill patternType="solid">
        <fgColor rgb="FFFFFF15"/>
        <bgColor indexed="64"/>
      </patternFill>
    </fill>
    <fill>
      <patternFill patternType="solid">
        <fgColor theme="0"/>
        <bgColor indexed="64"/>
      </patternFill>
    </fill>
    <fill>
      <patternFill patternType="solid">
        <fgColor rgb="FFFFFFA7"/>
        <bgColor indexed="64"/>
      </patternFill>
    </fill>
    <fill>
      <patternFill patternType="solid">
        <fgColor rgb="FF8BFFBF"/>
        <bgColor indexed="64"/>
      </patternFill>
    </fill>
    <fill>
      <patternFill patternType="solid">
        <fgColor rgb="FF65FFAB"/>
        <bgColor indexed="64"/>
      </patternFill>
    </fill>
    <fill>
      <patternFill patternType="solid">
        <fgColor rgb="FF37FF91"/>
        <bgColor indexed="64"/>
      </patternFill>
    </fill>
    <fill>
      <patternFill patternType="solid">
        <fgColor rgb="FFFAC498"/>
        <bgColor indexed="64"/>
      </patternFill>
    </fill>
    <fill>
      <patternFill patternType="solid">
        <fgColor rgb="FFFCDBC0"/>
        <bgColor indexed="64"/>
      </patternFill>
    </fill>
    <fill>
      <patternFill patternType="solid">
        <fgColor rgb="FFFFFF3F"/>
        <bgColor indexed="64"/>
      </patternFill>
    </fill>
    <fill>
      <patternFill patternType="solid">
        <fgColor rgb="FFF8F200"/>
        <bgColor indexed="64"/>
      </patternFill>
    </fill>
  </fills>
  <borders count="80">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s>
  <cellStyleXfs count="6">
    <xf numFmtId="0" fontId="0" fillId="0" borderId="0"/>
    <xf numFmtId="0" fontId="2" fillId="0" borderId="0"/>
    <xf numFmtId="0" fontId="34" fillId="0" borderId="0"/>
    <xf numFmtId="0" fontId="1" fillId="0" borderId="0"/>
    <xf numFmtId="0" fontId="1" fillId="0" borderId="0"/>
    <xf numFmtId="0" fontId="1" fillId="0" borderId="0"/>
  </cellStyleXfs>
  <cellXfs count="435">
    <xf numFmtId="0" fontId="0" fillId="0" borderId="0" xfId="0"/>
    <xf numFmtId="0" fontId="10" fillId="0" borderId="0" xfId="0" applyFont="1" applyFill="1" applyAlignment="1">
      <alignment vertical="center"/>
    </xf>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8" fillId="0" borderId="0" xfId="0" applyFont="1" applyFill="1" applyBorder="1"/>
    <xf numFmtId="0" fontId="5" fillId="10" borderId="3" xfId="0" applyFont="1" applyFill="1" applyBorder="1" applyAlignment="1">
      <alignment horizontal="center" vertical="center" wrapText="1"/>
    </xf>
    <xf numFmtId="0" fontId="3" fillId="10" borderId="9" xfId="0" applyFont="1" applyFill="1" applyBorder="1" applyAlignment="1">
      <alignment horizontal="center" vertical="center" wrapText="1"/>
    </xf>
    <xf numFmtId="0" fontId="8" fillId="10" borderId="7" xfId="0" applyFont="1" applyFill="1" applyBorder="1" applyAlignment="1">
      <alignment horizontal="center" vertical="center" wrapText="1"/>
    </xf>
    <xf numFmtId="3" fontId="19" fillId="10" borderId="4" xfId="0" applyNumberFormat="1" applyFont="1" applyFill="1" applyBorder="1" applyAlignment="1">
      <alignment vertical="center" wrapText="1"/>
    </xf>
    <xf numFmtId="9" fontId="8" fillId="10" borderId="2" xfId="0" applyNumberFormat="1" applyFont="1" applyFill="1" applyBorder="1" applyAlignment="1">
      <alignment horizontal="center" vertical="center"/>
    </xf>
    <xf numFmtId="0" fontId="6" fillId="10" borderId="3" xfId="0" applyFont="1" applyFill="1" applyBorder="1" applyAlignment="1">
      <alignment horizontal="center" vertical="center" wrapText="1"/>
    </xf>
    <xf numFmtId="168" fontId="4" fillId="10" borderId="2" xfId="0" applyNumberFormat="1" applyFont="1" applyFill="1" applyBorder="1" applyAlignment="1">
      <alignment horizontal="center" vertical="center"/>
    </xf>
    <xf numFmtId="169" fontId="17" fillId="10" borderId="8" xfId="0" applyNumberFormat="1" applyFont="1" applyFill="1" applyBorder="1" applyAlignment="1">
      <alignment horizontal="right" vertical="center"/>
    </xf>
    <xf numFmtId="0" fontId="5" fillId="11" borderId="3"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8" fillId="11" borderId="7" xfId="0" applyFont="1" applyFill="1" applyBorder="1" applyAlignment="1">
      <alignment horizontal="center" vertical="center" wrapText="1"/>
    </xf>
    <xf numFmtId="3" fontId="19"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0" fontId="6" fillId="11" borderId="3" xfId="0" applyFont="1" applyFill="1" applyBorder="1" applyAlignment="1">
      <alignment horizontal="center" vertical="center" wrapText="1"/>
    </xf>
    <xf numFmtId="168" fontId="4" fillId="11" borderId="2" xfId="0" applyNumberFormat="1" applyFont="1" applyFill="1" applyBorder="1" applyAlignment="1">
      <alignment horizontal="center" vertical="center"/>
    </xf>
    <xf numFmtId="169" fontId="17" fillId="11" borderId="8" xfId="0" applyNumberFormat="1" applyFont="1" applyFill="1" applyBorder="1" applyAlignment="1">
      <alignment horizontal="right" vertical="center"/>
    </xf>
    <xf numFmtId="0" fontId="5" fillId="12" borderId="3" xfId="0" applyFont="1" applyFill="1" applyBorder="1" applyAlignment="1">
      <alignment horizontal="center" vertical="center" wrapText="1"/>
    </xf>
    <xf numFmtId="0" fontId="14" fillId="12" borderId="9" xfId="0" applyFont="1" applyFill="1" applyBorder="1" applyAlignment="1">
      <alignment horizontal="center" vertical="center" wrapText="1"/>
    </xf>
    <xf numFmtId="0" fontId="8" fillId="12" borderId="7" xfId="0" applyFont="1" applyFill="1" applyBorder="1" applyAlignment="1">
      <alignment horizontal="center" vertical="center" wrapText="1"/>
    </xf>
    <xf numFmtId="3" fontId="19"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169" fontId="17" fillId="12" borderId="8" xfId="0" applyNumberFormat="1" applyFont="1" applyFill="1" applyBorder="1" applyAlignment="1">
      <alignment horizontal="right" vertical="center"/>
    </xf>
    <xf numFmtId="0" fontId="5" fillId="13" borderId="3"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8" fillId="13" borderId="7" xfId="0" applyFont="1" applyFill="1" applyBorder="1" applyAlignment="1">
      <alignment horizontal="center" vertical="center" wrapText="1"/>
    </xf>
    <xf numFmtId="0" fontId="19" fillId="13" borderId="4" xfId="0" applyFont="1" applyFill="1" applyBorder="1" applyAlignment="1">
      <alignment vertical="center" wrapText="1"/>
    </xf>
    <xf numFmtId="9" fontId="8" fillId="13" borderId="2" xfId="0" applyNumberFormat="1" applyFont="1" applyFill="1" applyBorder="1" applyAlignment="1">
      <alignment horizontal="center" vertical="center"/>
    </xf>
    <xf numFmtId="0" fontId="6" fillId="13" borderId="3" xfId="0" applyFont="1" applyFill="1" applyBorder="1" applyAlignment="1">
      <alignment horizontal="center" vertical="center" wrapText="1"/>
    </xf>
    <xf numFmtId="168" fontId="4" fillId="13" borderId="2" xfId="0" applyNumberFormat="1" applyFont="1" applyFill="1" applyBorder="1" applyAlignment="1">
      <alignment horizontal="center" vertical="center"/>
    </xf>
    <xf numFmtId="169" fontId="17" fillId="13" borderId="8" xfId="0" applyNumberFormat="1" applyFont="1" applyFill="1" applyBorder="1" applyAlignment="1">
      <alignment horizontal="right" vertical="center"/>
    </xf>
    <xf numFmtId="0" fontId="16" fillId="14" borderId="3" xfId="0" applyFont="1" applyFill="1" applyBorder="1" applyAlignment="1">
      <alignment horizontal="center" vertical="center" wrapText="1"/>
    </xf>
    <xf numFmtId="0" fontId="3" fillId="14" borderId="9" xfId="0" applyFont="1" applyFill="1" applyBorder="1" applyAlignment="1">
      <alignment horizontal="center" vertical="center" wrapText="1"/>
    </xf>
    <xf numFmtId="0" fontId="8" fillId="14" borderId="7" xfId="0" applyFont="1" applyFill="1" applyBorder="1" applyAlignment="1">
      <alignment horizontal="center" vertical="center" wrapText="1"/>
    </xf>
    <xf numFmtId="165" fontId="17" fillId="14" borderId="2" xfId="0" applyNumberFormat="1" applyFont="1" applyFill="1" applyBorder="1" applyAlignment="1">
      <alignment horizontal="right" vertical="center" wrapText="1"/>
    </xf>
    <xf numFmtId="3" fontId="19"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169" fontId="17" fillId="14" borderId="8" xfId="0" applyNumberFormat="1" applyFont="1" applyFill="1" applyBorder="1" applyAlignment="1">
      <alignment horizontal="right" vertical="center"/>
    </xf>
    <xf numFmtId="167" fontId="22" fillId="14" borderId="4" xfId="0" applyNumberFormat="1" applyFont="1" applyFill="1" applyBorder="1" applyAlignment="1">
      <alignment vertical="center" wrapText="1"/>
    </xf>
    <xf numFmtId="167" fontId="22" fillId="12" borderId="4" xfId="0" applyNumberFormat="1" applyFont="1" applyFill="1" applyBorder="1" applyAlignment="1">
      <alignment vertical="center" wrapText="1"/>
    </xf>
    <xf numFmtId="167" fontId="22" fillId="13" borderId="4" xfId="0" applyNumberFormat="1" applyFont="1" applyFill="1" applyBorder="1" applyAlignment="1">
      <alignment vertical="center" wrapText="1"/>
    </xf>
    <xf numFmtId="167" fontId="22" fillId="10" borderId="4" xfId="0" applyNumberFormat="1" applyFont="1" applyFill="1" applyBorder="1" applyAlignment="1">
      <alignment vertical="center" wrapText="1"/>
    </xf>
    <xf numFmtId="167" fontId="22" fillId="11" borderId="4" xfId="0" applyNumberFormat="1" applyFont="1" applyFill="1" applyBorder="1" applyAlignment="1">
      <alignment vertical="center" wrapText="1"/>
    </xf>
    <xf numFmtId="0" fontId="19" fillId="14" borderId="3" xfId="0" applyFont="1" applyFill="1" applyBorder="1" applyAlignment="1">
      <alignment horizontal="center" vertical="center" wrapText="1"/>
    </xf>
    <xf numFmtId="168" fontId="4" fillId="14" borderId="5" xfId="0" applyNumberFormat="1" applyFont="1" applyFill="1" applyBorder="1" applyAlignment="1">
      <alignment horizontal="center" vertical="center"/>
    </xf>
    <xf numFmtId="0" fontId="16"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165" fontId="17" fillId="15" borderId="2" xfId="0" applyNumberFormat="1" applyFont="1" applyFill="1" applyBorder="1" applyAlignment="1">
      <alignment horizontal="right" vertical="center" wrapText="1"/>
    </xf>
    <xf numFmtId="3" fontId="19" fillId="15" borderId="4" xfId="0" applyNumberFormat="1"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167" fontId="22" fillId="15" borderId="4" xfId="0" applyNumberFormat="1" applyFont="1" applyFill="1" applyBorder="1" applyAlignment="1">
      <alignment vertical="center" wrapText="1"/>
    </xf>
    <xf numFmtId="169" fontId="17" fillId="15" borderId="8" xfId="0" applyNumberFormat="1" applyFont="1" applyFill="1" applyBorder="1" applyAlignment="1">
      <alignment horizontal="right" vertical="center"/>
    </xf>
    <xf numFmtId="0" fontId="5"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16" borderId="7" xfId="0" applyFont="1" applyFill="1" applyBorder="1" applyAlignment="1">
      <alignment horizontal="center" vertical="center" wrapText="1"/>
    </xf>
    <xf numFmtId="165" fontId="17" fillId="16" borderId="2" xfId="0" applyNumberFormat="1" applyFont="1" applyFill="1" applyBorder="1" applyAlignment="1">
      <alignment horizontal="right" vertical="center" wrapText="1"/>
    </xf>
    <xf numFmtId="3" fontId="19"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164" fontId="6" fillId="16" borderId="3" xfId="0" applyNumberFormat="1"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167" fontId="22" fillId="16" borderId="4" xfId="0" applyNumberFormat="1" applyFont="1" applyFill="1" applyBorder="1" applyAlignment="1">
      <alignment vertical="center" wrapText="1"/>
    </xf>
    <xf numFmtId="169" fontId="17" fillId="16" borderId="8" xfId="0" applyNumberFormat="1" applyFont="1" applyFill="1" applyBorder="1" applyAlignment="1">
      <alignment horizontal="right" vertical="center"/>
    </xf>
    <xf numFmtId="0" fontId="16" fillId="16" borderId="3" xfId="0" applyFont="1" applyFill="1" applyBorder="1" applyAlignment="1">
      <alignment horizontal="center" vertical="center" wrapText="1"/>
    </xf>
    <xf numFmtId="0" fontId="6" fillId="16" borderId="3" xfId="0" applyFont="1" applyFill="1" applyBorder="1" applyAlignment="1">
      <alignment horizontal="center" vertical="center" wrapText="1"/>
    </xf>
    <xf numFmtId="0" fontId="16"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7" fillId="17" borderId="2" xfId="0" applyNumberFormat="1" applyFont="1" applyFill="1" applyBorder="1" applyAlignment="1">
      <alignment horizontal="right" vertical="center" wrapText="1"/>
    </xf>
    <xf numFmtId="3" fontId="19"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167" fontId="22" fillId="17" borderId="4" xfId="0" applyNumberFormat="1" applyFont="1" applyFill="1" applyBorder="1" applyAlignment="1">
      <alignment vertical="center" wrapText="1"/>
    </xf>
    <xf numFmtId="169" fontId="17" fillId="17" borderId="8" xfId="0" applyNumberFormat="1" applyFont="1" applyFill="1" applyBorder="1" applyAlignment="1">
      <alignment horizontal="right" vertical="center"/>
    </xf>
    <xf numFmtId="0" fontId="19" fillId="17" borderId="3" xfId="0" applyFont="1" applyFill="1" applyBorder="1" applyAlignment="1">
      <alignment horizontal="center" vertical="center" wrapText="1"/>
    </xf>
    <xf numFmtId="0" fontId="5" fillId="17" borderId="3" xfId="0" applyFont="1" applyFill="1" applyBorder="1" applyAlignment="1">
      <alignment horizontal="center" vertical="center" wrapText="1"/>
    </xf>
    <xf numFmtId="0" fontId="16" fillId="18" borderId="3"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165" fontId="17" fillId="18" borderId="2" xfId="0" applyNumberFormat="1" applyFont="1" applyFill="1" applyBorder="1" applyAlignment="1">
      <alignment horizontal="right" vertical="center" wrapText="1"/>
    </xf>
    <xf numFmtId="3" fontId="19"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0" fontId="6" fillId="18" borderId="3" xfId="0" applyFont="1" applyFill="1" applyBorder="1" applyAlignment="1">
      <alignment horizontal="center" vertical="center" wrapText="1"/>
    </xf>
    <xf numFmtId="168" fontId="4" fillId="18" borderId="2" xfId="0" applyNumberFormat="1" applyFont="1" applyFill="1" applyBorder="1" applyAlignment="1">
      <alignment horizontal="center" vertical="center"/>
    </xf>
    <xf numFmtId="167" fontId="22" fillId="18" borderId="4" xfId="0" applyNumberFormat="1" applyFont="1" applyFill="1" applyBorder="1" applyAlignment="1">
      <alignment vertical="center" wrapText="1"/>
    </xf>
    <xf numFmtId="169" fontId="17" fillId="18" borderId="8" xfId="0" applyNumberFormat="1" applyFont="1" applyFill="1" applyBorder="1" applyAlignment="1">
      <alignment horizontal="right" vertical="center"/>
    </xf>
    <xf numFmtId="0" fontId="19" fillId="18" borderId="3" xfId="0" applyFont="1" applyFill="1" applyBorder="1" applyAlignment="1">
      <alignment horizontal="center" vertical="center" wrapText="1"/>
    </xf>
    <xf numFmtId="0" fontId="19"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165" fontId="17" fillId="19" borderId="2" xfId="0" applyNumberFormat="1" applyFont="1" applyFill="1" applyBorder="1" applyAlignment="1">
      <alignment horizontal="right" vertical="center" wrapText="1"/>
    </xf>
    <xf numFmtId="3" fontId="19"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167" fontId="22" fillId="19" borderId="4" xfId="0" applyNumberFormat="1" applyFont="1" applyFill="1" applyBorder="1" applyAlignment="1">
      <alignment vertical="center" wrapText="1"/>
    </xf>
    <xf numFmtId="169" fontId="17" fillId="19" borderId="8" xfId="0" applyNumberFormat="1" applyFont="1" applyFill="1" applyBorder="1" applyAlignment="1">
      <alignment horizontal="right" vertical="center"/>
    </xf>
    <xf numFmtId="0" fontId="5" fillId="19" borderId="3" xfId="0" applyFont="1" applyFill="1" applyBorder="1" applyAlignment="1">
      <alignment horizontal="center" vertical="center" wrapText="1"/>
    </xf>
    <xf numFmtId="0" fontId="16" fillId="19" borderId="3"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5" fillId="14" borderId="57" xfId="0" applyFont="1" applyFill="1" applyBorder="1" applyAlignment="1">
      <alignment horizontal="center" vertical="center" wrapText="1"/>
    </xf>
    <xf numFmtId="0" fontId="3" fillId="14" borderId="58" xfId="0" applyFont="1" applyFill="1" applyBorder="1" applyAlignment="1">
      <alignment horizontal="center" vertical="center" wrapText="1"/>
    </xf>
    <xf numFmtId="0" fontId="8" fillId="14" borderId="59" xfId="0" applyFont="1" applyFill="1" applyBorder="1" applyAlignment="1">
      <alignment horizontal="center" vertical="center" wrapText="1"/>
    </xf>
    <xf numFmtId="165" fontId="17" fillId="14" borderId="5" xfId="0" applyNumberFormat="1" applyFont="1" applyFill="1" applyBorder="1" applyAlignment="1">
      <alignment horizontal="right" vertical="center" wrapText="1"/>
    </xf>
    <xf numFmtId="3" fontId="19" fillId="14" borderId="6" xfId="0" applyNumberFormat="1" applyFont="1" applyFill="1" applyBorder="1" applyAlignment="1">
      <alignment vertical="center" wrapText="1"/>
    </xf>
    <xf numFmtId="9" fontId="8" fillId="14" borderId="5" xfId="0" applyNumberFormat="1" applyFont="1" applyFill="1" applyBorder="1" applyAlignment="1">
      <alignment horizontal="center" vertical="center"/>
    </xf>
    <xf numFmtId="164" fontId="6" fillId="14" borderId="57" xfId="0" applyNumberFormat="1" applyFont="1" applyFill="1" applyBorder="1" applyAlignment="1">
      <alignment horizontal="center" vertical="center" wrapText="1"/>
    </xf>
    <xf numFmtId="167" fontId="22" fillId="14" borderId="6" xfId="0" applyNumberFormat="1" applyFont="1" applyFill="1" applyBorder="1" applyAlignment="1">
      <alignment vertical="center" wrapText="1"/>
    </xf>
    <xf numFmtId="169" fontId="17" fillId="14" borderId="60" xfId="0" applyNumberFormat="1" applyFont="1" applyFill="1" applyBorder="1" applyAlignment="1">
      <alignment horizontal="right" vertical="center"/>
    </xf>
    <xf numFmtId="0" fontId="19" fillId="20" borderId="56" xfId="0" applyFont="1" applyFill="1" applyBorder="1" applyAlignment="1">
      <alignment horizontal="center" vertical="center"/>
    </xf>
    <xf numFmtId="3" fontId="32" fillId="14" borderId="58" xfId="0" applyNumberFormat="1" applyFont="1" applyFill="1" applyBorder="1" applyAlignment="1">
      <alignment horizontal="center" vertical="center"/>
    </xf>
    <xf numFmtId="3" fontId="32" fillId="14" borderId="9" xfId="0" applyNumberFormat="1" applyFont="1" applyFill="1" applyBorder="1" applyAlignment="1">
      <alignment horizontal="center" vertical="center"/>
    </xf>
    <xf numFmtId="3" fontId="32" fillId="12" borderId="9" xfId="0" applyNumberFormat="1" applyFont="1" applyFill="1" applyBorder="1" applyAlignment="1">
      <alignment horizontal="center" vertical="center"/>
    </xf>
    <xf numFmtId="3" fontId="32" fillId="15" borderId="9" xfId="0" applyNumberFormat="1" applyFont="1" applyFill="1" applyBorder="1" applyAlignment="1">
      <alignment horizontal="center" vertical="center"/>
    </xf>
    <xf numFmtId="3" fontId="32" fillId="13" borderId="9" xfId="0" applyNumberFormat="1" applyFont="1" applyFill="1" applyBorder="1" applyAlignment="1">
      <alignment horizontal="center" vertical="center"/>
    </xf>
    <xf numFmtId="3" fontId="32" fillId="16" borderId="9" xfId="0" applyNumberFormat="1" applyFont="1" applyFill="1" applyBorder="1" applyAlignment="1">
      <alignment horizontal="center" vertical="center"/>
    </xf>
    <xf numFmtId="3" fontId="32" fillId="17" borderId="9" xfId="0" applyNumberFormat="1" applyFont="1" applyFill="1" applyBorder="1" applyAlignment="1">
      <alignment horizontal="center" vertical="center"/>
    </xf>
    <xf numFmtId="3" fontId="32" fillId="18" borderId="9" xfId="0" applyNumberFormat="1" applyFont="1" applyFill="1" applyBorder="1" applyAlignment="1">
      <alignment horizontal="center" vertical="center"/>
    </xf>
    <xf numFmtId="3" fontId="32" fillId="19" borderId="9" xfId="0" applyNumberFormat="1" applyFont="1" applyFill="1" applyBorder="1" applyAlignment="1">
      <alignment horizontal="center" vertical="center"/>
    </xf>
    <xf numFmtId="3" fontId="32" fillId="10" borderId="9" xfId="0" applyNumberFormat="1" applyFont="1" applyFill="1" applyBorder="1" applyAlignment="1">
      <alignment horizontal="center" vertical="center"/>
    </xf>
    <xf numFmtId="3" fontId="32" fillId="11" borderId="9" xfId="0" applyNumberFormat="1" applyFont="1" applyFill="1" applyBorder="1" applyAlignment="1">
      <alignment horizontal="center" vertical="center"/>
    </xf>
    <xf numFmtId="0" fontId="16" fillId="15" borderId="51" xfId="0" applyFont="1" applyFill="1" applyBorder="1" applyAlignment="1">
      <alignment horizontal="center" vertical="center" wrapText="1"/>
    </xf>
    <xf numFmtId="0" fontId="3" fillId="15" borderId="52" xfId="0" applyFont="1" applyFill="1" applyBorder="1" applyAlignment="1">
      <alignment horizontal="center" vertical="center" wrapText="1"/>
    </xf>
    <xf numFmtId="0" fontId="8" fillId="15" borderId="49" xfId="0" applyFont="1" applyFill="1" applyBorder="1" applyAlignment="1">
      <alignment horizontal="center" vertical="center" wrapText="1"/>
    </xf>
    <xf numFmtId="165" fontId="17" fillId="15" borderId="50" xfId="0" applyNumberFormat="1" applyFont="1" applyFill="1" applyBorder="1" applyAlignment="1">
      <alignment horizontal="right" vertical="center" wrapText="1"/>
    </xf>
    <xf numFmtId="3" fontId="19" fillId="15" borderId="53" xfId="0" applyNumberFormat="1" applyFont="1" applyFill="1" applyBorder="1" applyAlignment="1">
      <alignment vertical="center" wrapText="1"/>
    </xf>
    <xf numFmtId="9" fontId="8" fillId="15" borderId="50" xfId="0" applyNumberFormat="1" applyFont="1" applyFill="1" applyBorder="1" applyAlignment="1">
      <alignment horizontal="center" vertical="center"/>
    </xf>
    <xf numFmtId="0" fontId="6" fillId="15" borderId="51" xfId="0" applyFont="1" applyFill="1" applyBorder="1" applyAlignment="1">
      <alignment horizontal="center" vertical="center" wrapText="1"/>
    </xf>
    <xf numFmtId="168" fontId="4" fillId="15" borderId="50" xfId="0" applyNumberFormat="1" applyFont="1" applyFill="1" applyBorder="1" applyAlignment="1">
      <alignment horizontal="center" vertical="center"/>
    </xf>
    <xf numFmtId="3" fontId="32" fillId="15" borderId="52" xfId="0" applyNumberFormat="1" applyFont="1" applyFill="1" applyBorder="1" applyAlignment="1">
      <alignment horizontal="center" vertical="center"/>
    </xf>
    <xf numFmtId="167" fontId="22" fillId="15" borderId="53" xfId="0" applyNumberFormat="1" applyFont="1" applyFill="1" applyBorder="1" applyAlignment="1">
      <alignment vertical="center" wrapText="1"/>
    </xf>
    <xf numFmtId="169" fontId="17" fillId="15" borderId="54" xfId="0" applyNumberFormat="1" applyFont="1" applyFill="1" applyBorder="1" applyAlignment="1">
      <alignment horizontal="right" vertical="center"/>
    </xf>
    <xf numFmtId="0" fontId="5" fillId="9" borderId="3" xfId="0" applyFont="1" applyFill="1" applyBorder="1" applyAlignment="1">
      <alignment horizontal="center" vertical="center" wrapText="1"/>
    </xf>
    <xf numFmtId="0" fontId="14" fillId="9" borderId="9" xfId="0" applyFont="1" applyFill="1" applyBorder="1" applyAlignment="1">
      <alignment horizontal="center" vertical="center" wrapText="1"/>
    </xf>
    <xf numFmtId="0" fontId="8" fillId="9" borderId="7" xfId="0" applyFont="1" applyFill="1" applyBorder="1" applyAlignment="1">
      <alignment horizontal="center" vertical="center" wrapText="1"/>
    </xf>
    <xf numFmtId="3" fontId="19" fillId="9" borderId="4" xfId="0" applyNumberFormat="1" applyFont="1" applyFill="1" applyBorder="1" applyAlignment="1">
      <alignment vertical="center" wrapText="1"/>
    </xf>
    <xf numFmtId="9" fontId="8" fillId="9" borderId="2" xfId="0" applyNumberFormat="1" applyFont="1" applyFill="1" applyBorder="1" applyAlignment="1">
      <alignment horizontal="center" vertical="center"/>
    </xf>
    <xf numFmtId="0" fontId="6" fillId="9" borderId="3" xfId="0" applyFont="1" applyFill="1" applyBorder="1" applyAlignment="1">
      <alignment horizontal="center" vertical="center" wrapText="1"/>
    </xf>
    <xf numFmtId="168" fontId="4" fillId="9" borderId="2" xfId="0" applyNumberFormat="1" applyFont="1" applyFill="1" applyBorder="1" applyAlignment="1">
      <alignment horizontal="center" vertical="center"/>
    </xf>
    <xf numFmtId="3" fontId="32" fillId="9" borderId="9" xfId="0" applyNumberFormat="1" applyFont="1" applyFill="1" applyBorder="1" applyAlignment="1">
      <alignment horizontal="center" vertical="center"/>
    </xf>
    <xf numFmtId="167" fontId="22" fillId="9" borderId="4" xfId="0" applyNumberFormat="1" applyFont="1" applyFill="1" applyBorder="1" applyAlignment="1">
      <alignment vertical="center" wrapText="1"/>
    </xf>
    <xf numFmtId="169" fontId="17" fillId="9" borderId="8" xfId="0" applyNumberFormat="1" applyFont="1" applyFill="1" applyBorder="1" applyAlignment="1">
      <alignment horizontal="right" vertical="center"/>
    </xf>
    <xf numFmtId="0" fontId="5" fillId="14" borderId="3" xfId="0" applyFont="1" applyFill="1" applyBorder="1" applyAlignment="1">
      <alignment horizontal="center" vertical="center" wrapText="1"/>
    </xf>
    <xf numFmtId="165" fontId="17" fillId="9" borderId="2" xfId="0" applyNumberFormat="1" applyFont="1" applyFill="1" applyBorder="1" applyAlignment="1">
      <alignment horizontal="right" vertical="center" wrapText="1"/>
    </xf>
    <xf numFmtId="165" fontId="17" fillId="12" borderId="2" xfId="0" applyNumberFormat="1" applyFont="1" applyFill="1" applyBorder="1" applyAlignment="1">
      <alignment horizontal="right" vertical="center" wrapText="1"/>
    </xf>
    <xf numFmtId="165" fontId="17" fillId="13" borderId="2" xfId="0" applyNumberFormat="1" applyFont="1" applyFill="1" applyBorder="1" applyAlignment="1">
      <alignment horizontal="right" vertical="center" wrapText="1"/>
    </xf>
    <xf numFmtId="0" fontId="16"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17" fillId="21" borderId="2" xfId="0" applyNumberFormat="1" applyFont="1" applyFill="1" applyBorder="1" applyAlignment="1">
      <alignment horizontal="right" vertical="center" wrapText="1"/>
    </xf>
    <xf numFmtId="3" fontId="19"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0" fontId="6" fillId="21" borderId="3" xfId="0"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3" fontId="32" fillId="21" borderId="9" xfId="0" applyNumberFormat="1" applyFont="1" applyFill="1" applyBorder="1" applyAlignment="1">
      <alignment horizontal="center" vertical="center"/>
    </xf>
    <xf numFmtId="167" fontId="22" fillId="21" borderId="4" xfId="0" applyNumberFormat="1" applyFont="1" applyFill="1" applyBorder="1" applyAlignment="1">
      <alignment vertical="center" wrapText="1"/>
    </xf>
    <xf numFmtId="169" fontId="17" fillId="21" borderId="8" xfId="0" applyNumberFormat="1" applyFont="1" applyFill="1" applyBorder="1" applyAlignment="1">
      <alignment horizontal="right" vertical="center"/>
    </xf>
    <xf numFmtId="0" fontId="5" fillId="7" borderId="13"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8" fillId="7" borderId="11" xfId="0" applyFont="1" applyFill="1" applyBorder="1" applyAlignment="1">
      <alignment horizontal="center" vertical="center" wrapText="1"/>
    </xf>
    <xf numFmtId="3" fontId="19" fillId="7" borderId="10" xfId="0" applyNumberFormat="1" applyFont="1" applyFill="1" applyBorder="1" applyAlignment="1">
      <alignment vertical="center" wrapText="1"/>
    </xf>
    <xf numFmtId="9" fontId="8" fillId="7" borderId="12" xfId="0" applyNumberFormat="1" applyFont="1" applyFill="1" applyBorder="1" applyAlignment="1">
      <alignment horizontal="center" vertical="center"/>
    </xf>
    <xf numFmtId="0" fontId="6" fillId="7" borderId="13" xfId="0" applyFont="1" applyFill="1" applyBorder="1" applyAlignment="1">
      <alignment horizontal="center" vertical="center" wrapText="1"/>
    </xf>
    <xf numFmtId="168" fontId="4" fillId="7" borderId="12" xfId="0" applyNumberFormat="1" applyFont="1" applyFill="1" applyBorder="1" applyAlignment="1">
      <alignment horizontal="center" vertical="center"/>
    </xf>
    <xf numFmtId="3" fontId="32" fillId="7" borderId="15" xfId="0" applyNumberFormat="1" applyFont="1" applyFill="1" applyBorder="1" applyAlignment="1">
      <alignment horizontal="center" vertical="center"/>
    </xf>
    <xf numFmtId="167" fontId="22" fillId="7" borderId="10" xfId="0" applyNumberFormat="1" applyFont="1" applyFill="1" applyBorder="1" applyAlignment="1">
      <alignment vertical="center" wrapText="1"/>
    </xf>
    <xf numFmtId="169" fontId="17" fillId="7" borderId="14" xfId="0" applyNumberFormat="1" applyFont="1" applyFill="1" applyBorder="1" applyAlignment="1">
      <alignment horizontal="right" vertical="center"/>
    </xf>
    <xf numFmtId="0" fontId="17" fillId="21" borderId="9" xfId="0" applyFont="1" applyFill="1" applyBorder="1" applyAlignment="1">
      <alignment horizontal="center" vertical="center"/>
    </xf>
    <xf numFmtId="0" fontId="17" fillId="9" borderId="9" xfId="0" applyFont="1" applyFill="1" applyBorder="1" applyAlignment="1">
      <alignment horizontal="center" vertical="center"/>
    </xf>
    <xf numFmtId="0" fontId="17" fillId="14" borderId="9" xfId="0" applyFont="1" applyFill="1" applyBorder="1" applyAlignment="1">
      <alignment horizontal="center" vertical="center"/>
    </xf>
    <xf numFmtId="0" fontId="17" fillId="12" borderId="9" xfId="0" applyFont="1" applyFill="1" applyBorder="1" applyAlignment="1">
      <alignment horizontal="center" vertical="center"/>
    </xf>
    <xf numFmtId="0" fontId="17" fillId="13" borderId="9" xfId="0" applyFont="1" applyFill="1" applyBorder="1" applyAlignment="1">
      <alignment horizontal="center" vertical="center"/>
    </xf>
    <xf numFmtId="0" fontId="17" fillId="15" borderId="9" xfId="0" applyFont="1" applyFill="1" applyBorder="1" applyAlignment="1">
      <alignment horizontal="center" vertical="center"/>
    </xf>
    <xf numFmtId="0" fontId="17" fillId="15" borderId="52" xfId="0" applyFont="1" applyFill="1" applyBorder="1" applyAlignment="1">
      <alignment horizontal="center" vertical="center"/>
    </xf>
    <xf numFmtId="0" fontId="17" fillId="14" borderId="58" xfId="0" applyFont="1" applyFill="1" applyBorder="1" applyAlignment="1">
      <alignment horizontal="center" vertical="center"/>
    </xf>
    <xf numFmtId="0" fontId="17" fillId="11" borderId="9" xfId="0" applyFont="1" applyFill="1" applyBorder="1" applyAlignment="1">
      <alignment horizontal="center" vertical="center"/>
    </xf>
    <xf numFmtId="0" fontId="17" fillId="10" borderId="9" xfId="0" applyFont="1" applyFill="1" applyBorder="1" applyAlignment="1">
      <alignment horizontal="center" vertical="center"/>
    </xf>
    <xf numFmtId="0" fontId="17" fillId="19" borderId="9" xfId="0" applyFont="1" applyFill="1" applyBorder="1" applyAlignment="1">
      <alignment horizontal="center" vertical="center"/>
    </xf>
    <xf numFmtId="0" fontId="17" fillId="18" borderId="9" xfId="0" applyFont="1" applyFill="1" applyBorder="1" applyAlignment="1">
      <alignment horizontal="center" vertical="center"/>
    </xf>
    <xf numFmtId="0" fontId="17" fillId="17" borderId="9" xfId="0" applyFont="1" applyFill="1" applyBorder="1" applyAlignment="1">
      <alignment horizontal="center" vertical="center"/>
    </xf>
    <xf numFmtId="0" fontId="17" fillId="16" borderId="9" xfId="0" applyFont="1" applyFill="1" applyBorder="1" applyAlignment="1">
      <alignment horizontal="center" vertical="center"/>
    </xf>
    <xf numFmtId="165" fontId="17" fillId="10" borderId="2" xfId="0" applyNumberFormat="1" applyFont="1" applyFill="1" applyBorder="1" applyAlignment="1">
      <alignment horizontal="right" vertical="center" wrapText="1"/>
    </xf>
    <xf numFmtId="165" fontId="17" fillId="11" borderId="2" xfId="0" applyNumberFormat="1" applyFont="1" applyFill="1" applyBorder="1" applyAlignment="1">
      <alignment horizontal="right" vertical="center" wrapText="1"/>
    </xf>
    <xf numFmtId="165" fontId="17" fillId="14" borderId="61" xfId="0" applyNumberFormat="1" applyFont="1" applyFill="1" applyBorder="1" applyAlignment="1">
      <alignment vertical="center" wrapText="1"/>
    </xf>
    <xf numFmtId="165" fontId="17" fillId="14" borderId="1" xfId="0" applyNumberFormat="1" applyFont="1" applyFill="1" applyBorder="1" applyAlignment="1">
      <alignment vertical="center" wrapText="1"/>
    </xf>
    <xf numFmtId="165" fontId="17" fillId="21" borderId="1" xfId="0" applyNumberFormat="1" applyFont="1" applyFill="1" applyBorder="1" applyAlignment="1">
      <alignment horizontal="right" vertical="center" wrapText="1"/>
    </xf>
    <xf numFmtId="165" fontId="17" fillId="21" borderId="1" xfId="0" applyNumberFormat="1" applyFont="1" applyFill="1" applyBorder="1" applyAlignment="1">
      <alignment vertical="center" wrapText="1"/>
    </xf>
    <xf numFmtId="165" fontId="17" fillId="16" borderId="1" xfId="0" applyNumberFormat="1" applyFont="1" applyFill="1" applyBorder="1" applyAlignment="1">
      <alignment vertical="center" wrapText="1"/>
    </xf>
    <xf numFmtId="165" fontId="17" fillId="17" borderId="1" xfId="0" applyNumberFormat="1" applyFont="1" applyFill="1" applyBorder="1" applyAlignment="1">
      <alignment vertical="center" wrapText="1"/>
    </xf>
    <xf numFmtId="165" fontId="17" fillId="18" borderId="1" xfId="0" applyNumberFormat="1" applyFont="1" applyFill="1" applyBorder="1" applyAlignment="1">
      <alignment vertical="center" wrapText="1"/>
    </xf>
    <xf numFmtId="165" fontId="21" fillId="9" borderId="1" xfId="0" applyNumberFormat="1" applyFont="1" applyFill="1" applyBorder="1" applyAlignment="1">
      <alignment vertical="center" wrapText="1"/>
    </xf>
    <xf numFmtId="165" fontId="17" fillId="15" borderId="62" xfId="0" applyNumberFormat="1" applyFont="1" applyFill="1" applyBorder="1" applyAlignment="1">
      <alignment vertical="center" wrapText="1"/>
    </xf>
    <xf numFmtId="165" fontId="17" fillId="19" borderId="1" xfId="0" applyNumberFormat="1" applyFont="1" applyFill="1" applyBorder="1" applyAlignment="1">
      <alignment vertical="center" wrapText="1"/>
    </xf>
    <xf numFmtId="165" fontId="17" fillId="15" borderId="1" xfId="0" applyNumberFormat="1" applyFont="1" applyFill="1" applyBorder="1" applyAlignment="1">
      <alignment vertical="center" wrapText="1"/>
    </xf>
    <xf numFmtId="165" fontId="21" fillId="12" borderId="1" xfId="0" applyNumberFormat="1" applyFont="1" applyFill="1" applyBorder="1" applyAlignment="1">
      <alignment vertical="center" wrapText="1"/>
    </xf>
    <xf numFmtId="165" fontId="21" fillId="13" borderId="1" xfId="0" applyNumberFormat="1" applyFont="1" applyFill="1" applyBorder="1" applyAlignment="1">
      <alignment vertical="center" wrapText="1"/>
    </xf>
    <xf numFmtId="165" fontId="17" fillId="10" borderId="1" xfId="0" applyNumberFormat="1" applyFont="1" applyFill="1" applyBorder="1" applyAlignment="1">
      <alignment vertical="center" wrapText="1"/>
    </xf>
    <xf numFmtId="165" fontId="17" fillId="7" borderId="63" xfId="0" applyNumberFormat="1" applyFont="1" applyFill="1" applyBorder="1" applyAlignment="1">
      <alignment vertical="center" wrapText="1"/>
    </xf>
    <xf numFmtId="0" fontId="13" fillId="8" borderId="68" xfId="0" applyFont="1" applyFill="1" applyBorder="1" applyAlignment="1">
      <alignment horizontal="center" vertical="center" wrapText="1"/>
    </xf>
    <xf numFmtId="0" fontId="13" fillId="8" borderId="70"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5" fillId="14" borderId="61"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5" fillId="21" borderId="1" xfId="0" applyFont="1" applyFill="1" applyBorder="1" applyAlignment="1">
      <alignment horizontal="center" vertical="center" wrapText="1"/>
    </xf>
    <xf numFmtId="0" fontId="5" fillId="15" borderId="1" xfId="0" applyFont="1" applyFill="1" applyBorder="1" applyAlignment="1">
      <alignment horizontal="center" vertical="center" wrapText="1"/>
    </xf>
    <xf numFmtId="0" fontId="5" fillId="15" borderId="62" xfId="0" applyFont="1" applyFill="1" applyBorder="1" applyAlignment="1">
      <alignment horizontal="center" vertical="center" wrapText="1"/>
    </xf>
    <xf numFmtId="0" fontId="5" fillId="16" borderId="1" xfId="0" applyFont="1" applyFill="1" applyBorder="1" applyAlignment="1">
      <alignment horizontal="center" vertical="center" wrapText="1"/>
    </xf>
    <xf numFmtId="0" fontId="5" fillId="17" borderId="1" xfId="0" applyFont="1" applyFill="1" applyBorder="1" applyAlignment="1">
      <alignment horizontal="center" vertical="center" wrapText="1"/>
    </xf>
    <xf numFmtId="0" fontId="5" fillId="18" borderId="1" xfId="0" applyFont="1" applyFill="1" applyBorder="1" applyAlignment="1">
      <alignment horizontal="center" vertical="center" wrapText="1"/>
    </xf>
    <xf numFmtId="0" fontId="5" fillId="1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7" borderId="63" xfId="0" applyFont="1" applyFill="1" applyBorder="1" applyAlignment="1">
      <alignment horizontal="center" vertical="center" wrapText="1"/>
    </xf>
    <xf numFmtId="0" fontId="26" fillId="2" borderId="71" xfId="0" applyFont="1" applyFill="1" applyBorder="1" applyAlignment="1">
      <alignment horizontal="center" vertical="center" wrapText="1"/>
    </xf>
    <xf numFmtId="0" fontId="26" fillId="3" borderId="72" xfId="0" applyFont="1" applyFill="1" applyBorder="1" applyAlignment="1">
      <alignment horizontal="center" vertical="center" wrapText="1"/>
    </xf>
    <xf numFmtId="0" fontId="5" fillId="22" borderId="3" xfId="0" applyFont="1" applyFill="1" applyBorder="1" applyAlignment="1">
      <alignment horizontal="center" vertical="center" wrapText="1"/>
    </xf>
    <xf numFmtId="0" fontId="3" fillId="22" borderId="9" xfId="0" applyFont="1" applyFill="1" applyBorder="1" applyAlignment="1">
      <alignment horizontal="center" vertical="center" wrapText="1"/>
    </xf>
    <xf numFmtId="0" fontId="5" fillId="22" borderId="1" xfId="0" applyFont="1" applyFill="1" applyBorder="1" applyAlignment="1">
      <alignment horizontal="center" vertical="center" wrapText="1"/>
    </xf>
    <xf numFmtId="0" fontId="8" fillId="22" borderId="7" xfId="0" applyFont="1" applyFill="1" applyBorder="1" applyAlignment="1">
      <alignment horizontal="center" vertical="center" wrapText="1"/>
    </xf>
    <xf numFmtId="3" fontId="19"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3" fontId="6" fillId="22" borderId="3" xfId="0" applyNumberFormat="1"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3" fontId="32" fillId="22" borderId="9" xfId="0" applyNumberFormat="1" applyFont="1" applyFill="1" applyBorder="1" applyAlignment="1">
      <alignment horizontal="center" vertical="center"/>
    </xf>
    <xf numFmtId="165" fontId="17" fillId="22" borderId="1" xfId="0" applyNumberFormat="1" applyFont="1" applyFill="1" applyBorder="1" applyAlignment="1">
      <alignment vertical="center" wrapText="1"/>
    </xf>
    <xf numFmtId="167" fontId="22" fillId="22" borderId="4" xfId="0" applyNumberFormat="1" applyFont="1" applyFill="1" applyBorder="1" applyAlignment="1">
      <alignment vertical="center" wrapText="1"/>
    </xf>
    <xf numFmtId="169" fontId="17" fillId="22" borderId="8" xfId="0" applyNumberFormat="1" applyFont="1" applyFill="1" applyBorder="1" applyAlignment="1">
      <alignment horizontal="right" vertical="center"/>
    </xf>
    <xf numFmtId="0" fontId="17" fillId="22" borderId="9" xfId="0" applyFont="1" applyFill="1" applyBorder="1" applyAlignment="1">
      <alignment horizontal="center" vertical="center"/>
    </xf>
    <xf numFmtId="0" fontId="5" fillId="22" borderId="51" xfId="0" applyFont="1" applyFill="1" applyBorder="1" applyAlignment="1">
      <alignment horizontal="center" vertical="center" wrapText="1"/>
    </xf>
    <xf numFmtId="0" fontId="3" fillId="22" borderId="52" xfId="0" applyFont="1" applyFill="1" applyBorder="1" applyAlignment="1">
      <alignment horizontal="center" vertical="center" wrapText="1"/>
    </xf>
    <xf numFmtId="0" fontId="5" fillId="22" borderId="62" xfId="0" applyFont="1" applyFill="1" applyBorder="1" applyAlignment="1">
      <alignment horizontal="center" vertical="center" wrapText="1"/>
    </xf>
    <xf numFmtId="0" fontId="8" fillId="22" borderId="49" xfId="0" applyFont="1" applyFill="1" applyBorder="1" applyAlignment="1">
      <alignment horizontal="center" vertical="center" wrapText="1"/>
    </xf>
    <xf numFmtId="3" fontId="19" fillId="22" borderId="53" xfId="0" applyNumberFormat="1" applyFont="1" applyFill="1" applyBorder="1" applyAlignment="1">
      <alignment vertical="center" wrapText="1"/>
    </xf>
    <xf numFmtId="9" fontId="8" fillId="22" borderId="50" xfId="0" applyNumberFormat="1" applyFont="1" applyFill="1" applyBorder="1" applyAlignment="1">
      <alignment horizontal="center" vertical="center"/>
    </xf>
    <xf numFmtId="3" fontId="6" fillId="22" borderId="51" xfId="0" applyNumberFormat="1" applyFont="1" applyFill="1" applyBorder="1" applyAlignment="1">
      <alignment horizontal="center" vertical="center" wrapText="1"/>
    </xf>
    <xf numFmtId="168" fontId="4" fillId="22" borderId="50" xfId="0" applyNumberFormat="1" applyFont="1" applyFill="1" applyBorder="1" applyAlignment="1">
      <alignment horizontal="center" vertical="center"/>
    </xf>
    <xf numFmtId="3" fontId="32" fillId="22" borderId="52" xfId="0" applyNumberFormat="1" applyFont="1" applyFill="1" applyBorder="1" applyAlignment="1">
      <alignment horizontal="center" vertical="center"/>
    </xf>
    <xf numFmtId="165" fontId="17" fillId="22" borderId="62" xfId="0" applyNumberFormat="1" applyFont="1" applyFill="1" applyBorder="1" applyAlignment="1">
      <alignment vertical="center" wrapText="1"/>
    </xf>
    <xf numFmtId="167" fontId="22" fillId="22" borderId="53" xfId="0" applyNumberFormat="1" applyFont="1" applyFill="1" applyBorder="1" applyAlignment="1">
      <alignment vertical="center" wrapText="1"/>
    </xf>
    <xf numFmtId="169" fontId="17" fillId="22" borderId="54" xfId="0" applyNumberFormat="1" applyFont="1" applyFill="1" applyBorder="1" applyAlignment="1">
      <alignment horizontal="right" vertical="center"/>
    </xf>
    <xf numFmtId="0" fontId="17" fillId="22" borderId="52" xfId="0" applyFont="1" applyFill="1" applyBorder="1" applyAlignment="1">
      <alignment horizontal="center" vertical="center"/>
    </xf>
    <xf numFmtId="0" fontId="5"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5" fillId="23" borderId="1"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7" fillId="23" borderId="2" xfId="0" applyNumberFormat="1" applyFont="1" applyFill="1" applyBorder="1" applyAlignment="1">
      <alignment horizontal="right" vertical="center" wrapText="1"/>
    </xf>
    <xf numFmtId="3" fontId="19"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3" fontId="32" fillId="23" borderId="9" xfId="0" applyNumberFormat="1" applyFont="1" applyFill="1" applyBorder="1" applyAlignment="1">
      <alignment horizontal="center" vertical="center"/>
    </xf>
    <xf numFmtId="165" fontId="17" fillId="23" borderId="1" xfId="0" applyNumberFormat="1" applyFont="1" applyFill="1" applyBorder="1" applyAlignment="1">
      <alignment horizontal="right" vertical="center" wrapText="1"/>
    </xf>
    <xf numFmtId="167" fontId="22" fillId="23" borderId="4" xfId="0" applyNumberFormat="1" applyFont="1" applyFill="1" applyBorder="1" applyAlignment="1">
      <alignment vertical="center" wrapText="1"/>
    </xf>
    <xf numFmtId="169" fontId="17" fillId="23" borderId="8" xfId="0" applyNumberFormat="1" applyFont="1" applyFill="1" applyBorder="1" applyAlignment="1">
      <alignment horizontal="right" vertical="center"/>
    </xf>
    <xf numFmtId="0" fontId="17" fillId="23" borderId="9" xfId="0" applyFont="1" applyFill="1" applyBorder="1" applyAlignment="1">
      <alignment horizontal="center" vertical="center"/>
    </xf>
    <xf numFmtId="0" fontId="5" fillId="24" borderId="3" xfId="0" applyFont="1" applyFill="1" applyBorder="1" applyAlignment="1">
      <alignment horizontal="center" vertical="center" wrapText="1"/>
    </xf>
    <xf numFmtId="0" fontId="3" fillId="24" borderId="9" xfId="0" applyFont="1" applyFill="1" applyBorder="1" applyAlignment="1">
      <alignment horizontal="center" vertical="center" wrapText="1"/>
    </xf>
    <xf numFmtId="0" fontId="5" fillId="24" borderId="1" xfId="0" applyFont="1" applyFill="1" applyBorder="1" applyAlignment="1">
      <alignment horizontal="center" vertical="center" wrapText="1"/>
    </xf>
    <xf numFmtId="0" fontId="8" fillId="24" borderId="7" xfId="0" applyFont="1" applyFill="1" applyBorder="1" applyAlignment="1">
      <alignment horizontal="center" vertical="center" wrapText="1"/>
    </xf>
    <xf numFmtId="3" fontId="19" fillId="24" borderId="4" xfId="0" applyNumberFormat="1" applyFont="1" applyFill="1" applyBorder="1" applyAlignment="1">
      <alignment vertical="center" wrapText="1"/>
    </xf>
    <xf numFmtId="9" fontId="8" fillId="24" borderId="2" xfId="0" applyNumberFormat="1" applyFont="1" applyFill="1" applyBorder="1" applyAlignment="1">
      <alignment horizontal="center" vertical="center"/>
    </xf>
    <xf numFmtId="3" fontId="6" fillId="24" borderId="51" xfId="0" applyNumberFormat="1" applyFont="1" applyFill="1" applyBorder="1" applyAlignment="1">
      <alignment horizontal="center" vertical="center" wrapText="1"/>
    </xf>
    <xf numFmtId="168" fontId="4" fillId="24" borderId="2" xfId="0" applyNumberFormat="1" applyFont="1" applyFill="1" applyBorder="1" applyAlignment="1">
      <alignment horizontal="center" vertical="center"/>
    </xf>
    <xf numFmtId="3" fontId="32" fillId="24" borderId="9" xfId="0" applyNumberFormat="1" applyFont="1" applyFill="1" applyBorder="1" applyAlignment="1">
      <alignment horizontal="center" vertical="center"/>
    </xf>
    <xf numFmtId="165" fontId="17" fillId="24" borderId="1" xfId="0" applyNumberFormat="1" applyFont="1" applyFill="1" applyBorder="1" applyAlignment="1">
      <alignment vertical="center" wrapText="1"/>
    </xf>
    <xf numFmtId="167" fontId="22" fillId="24" borderId="4" xfId="0" applyNumberFormat="1" applyFont="1" applyFill="1" applyBorder="1" applyAlignment="1">
      <alignment vertical="center" wrapText="1"/>
    </xf>
    <xf numFmtId="169" fontId="17" fillId="24" borderId="8" xfId="0" applyNumberFormat="1" applyFont="1" applyFill="1" applyBorder="1" applyAlignment="1">
      <alignment horizontal="right" vertical="center"/>
    </xf>
    <xf numFmtId="0" fontId="17" fillId="24" borderId="9" xfId="0" applyFont="1" applyFill="1" applyBorder="1" applyAlignment="1">
      <alignment horizontal="center" vertical="center"/>
    </xf>
    <xf numFmtId="0" fontId="5" fillId="25" borderId="51" xfId="0" applyFont="1" applyFill="1" applyBorder="1" applyAlignment="1">
      <alignment horizontal="center" vertical="center" wrapText="1"/>
    </xf>
    <xf numFmtId="0" fontId="3" fillId="25" borderId="52" xfId="0" applyFont="1" applyFill="1" applyBorder="1" applyAlignment="1">
      <alignment horizontal="center" vertical="center" wrapText="1"/>
    </xf>
    <xf numFmtId="0" fontId="5" fillId="25" borderId="62" xfId="0" applyFont="1" applyFill="1" applyBorder="1" applyAlignment="1">
      <alignment horizontal="center" vertical="center" wrapText="1"/>
    </xf>
    <xf numFmtId="0" fontId="8" fillId="25" borderId="49" xfId="0" applyFont="1" applyFill="1" applyBorder="1" applyAlignment="1">
      <alignment horizontal="center" vertical="center" wrapText="1"/>
    </xf>
    <xf numFmtId="3" fontId="19" fillId="25" borderId="53" xfId="0" applyNumberFormat="1" applyFont="1" applyFill="1" applyBorder="1" applyAlignment="1">
      <alignment vertical="center" wrapText="1"/>
    </xf>
    <xf numFmtId="9" fontId="8" fillId="25" borderId="50" xfId="0" applyNumberFormat="1" applyFont="1" applyFill="1" applyBorder="1" applyAlignment="1">
      <alignment horizontal="center" vertical="center"/>
    </xf>
    <xf numFmtId="0" fontId="6" fillId="25" borderId="51" xfId="0" applyFont="1" applyFill="1" applyBorder="1" applyAlignment="1">
      <alignment horizontal="center" vertical="center" wrapText="1"/>
    </xf>
    <xf numFmtId="168" fontId="4" fillId="25" borderId="50" xfId="0" applyNumberFormat="1" applyFont="1" applyFill="1" applyBorder="1" applyAlignment="1">
      <alignment horizontal="center" vertical="center"/>
    </xf>
    <xf numFmtId="3" fontId="32" fillId="25" borderId="52" xfId="0" applyNumberFormat="1" applyFont="1" applyFill="1" applyBorder="1" applyAlignment="1">
      <alignment horizontal="center" vertical="center"/>
    </xf>
    <xf numFmtId="167" fontId="22" fillId="25" borderId="53" xfId="0" applyNumberFormat="1" applyFont="1" applyFill="1" applyBorder="1" applyAlignment="1">
      <alignment vertical="center" wrapText="1"/>
    </xf>
    <xf numFmtId="169" fontId="17" fillId="25" borderId="54" xfId="0" applyNumberFormat="1" applyFont="1" applyFill="1" applyBorder="1" applyAlignment="1">
      <alignment horizontal="right" vertical="center"/>
    </xf>
    <xf numFmtId="0" fontId="17" fillId="25" borderId="52" xfId="0" applyFont="1" applyFill="1" applyBorder="1" applyAlignment="1">
      <alignment horizontal="center" vertical="center"/>
    </xf>
    <xf numFmtId="0" fontId="5" fillId="26" borderId="3" xfId="0" applyFont="1" applyFill="1" applyBorder="1" applyAlignment="1">
      <alignment horizontal="center" vertical="center" wrapText="1"/>
    </xf>
    <xf numFmtId="0" fontId="3" fillId="26" borderId="9" xfId="0" applyFont="1" applyFill="1" applyBorder="1" applyAlignment="1">
      <alignment horizontal="center" vertical="center" wrapText="1"/>
    </xf>
    <xf numFmtId="0" fontId="5" fillId="26" borderId="1" xfId="0" applyFont="1" applyFill="1" applyBorder="1" applyAlignment="1">
      <alignment horizontal="center" vertical="center" wrapText="1"/>
    </xf>
    <xf numFmtId="0" fontId="8" fillId="26" borderId="7" xfId="0" applyFont="1" applyFill="1" applyBorder="1" applyAlignment="1">
      <alignment horizontal="center" vertical="center" wrapText="1"/>
    </xf>
    <xf numFmtId="3" fontId="19" fillId="26" borderId="4" xfId="0" applyNumberFormat="1" applyFont="1" applyFill="1" applyBorder="1" applyAlignment="1">
      <alignment vertical="center" wrapText="1"/>
    </xf>
    <xf numFmtId="9" fontId="8" fillId="26" borderId="2" xfId="0" applyNumberFormat="1" applyFont="1" applyFill="1" applyBorder="1" applyAlignment="1">
      <alignment horizontal="center" vertical="center"/>
    </xf>
    <xf numFmtId="0" fontId="6" fillId="26" borderId="3" xfId="0" applyFont="1" applyFill="1" applyBorder="1" applyAlignment="1">
      <alignment horizontal="center" vertical="center" wrapText="1"/>
    </xf>
    <xf numFmtId="168" fontId="4" fillId="26" borderId="2" xfId="0" applyNumberFormat="1" applyFont="1" applyFill="1" applyBorder="1" applyAlignment="1">
      <alignment horizontal="center" vertical="center"/>
    </xf>
    <xf numFmtId="3" fontId="32" fillId="26" borderId="9" xfId="0" applyNumberFormat="1" applyFont="1" applyFill="1" applyBorder="1" applyAlignment="1">
      <alignment horizontal="center" vertical="center"/>
    </xf>
    <xf numFmtId="167" fontId="22" fillId="26" borderId="4" xfId="0" applyNumberFormat="1" applyFont="1" applyFill="1" applyBorder="1" applyAlignment="1">
      <alignment vertical="center" wrapText="1"/>
    </xf>
    <xf numFmtId="169" fontId="17" fillId="26" borderId="8" xfId="0" applyNumberFormat="1" applyFont="1" applyFill="1" applyBorder="1" applyAlignment="1">
      <alignment horizontal="right" vertical="center"/>
    </xf>
    <xf numFmtId="0" fontId="17" fillId="26" borderId="9" xfId="0" applyFont="1" applyFill="1" applyBorder="1" applyAlignment="1">
      <alignment horizontal="center" vertical="center"/>
    </xf>
    <xf numFmtId="0" fontId="5" fillId="27" borderId="3" xfId="0" applyFont="1" applyFill="1" applyBorder="1" applyAlignment="1">
      <alignment horizontal="center" vertical="center" wrapText="1"/>
    </xf>
    <xf numFmtId="165" fontId="17" fillId="22" borderId="50" xfId="0" applyNumberFormat="1" applyFont="1" applyFill="1" applyBorder="1" applyAlignment="1">
      <alignment horizontal="right" vertical="center" wrapText="1"/>
    </xf>
    <xf numFmtId="165" fontId="17" fillId="24" borderId="50" xfId="0" applyNumberFormat="1" applyFont="1" applyFill="1" applyBorder="1" applyAlignment="1">
      <alignment horizontal="right" vertical="center" wrapText="1"/>
    </xf>
    <xf numFmtId="165" fontId="17" fillId="22" borderId="2" xfId="0" applyNumberFormat="1" applyFont="1" applyFill="1" applyBorder="1" applyAlignment="1">
      <alignment horizontal="right" vertical="center" wrapText="1"/>
    </xf>
    <xf numFmtId="165" fontId="17" fillId="26" borderId="2" xfId="0" applyNumberFormat="1" applyFont="1" applyFill="1" applyBorder="1" applyAlignment="1">
      <alignment horizontal="right" vertical="center" wrapText="1"/>
    </xf>
    <xf numFmtId="165" fontId="17" fillId="25" borderId="50" xfId="0" applyNumberFormat="1" applyFont="1" applyFill="1" applyBorder="1" applyAlignment="1">
      <alignment horizontal="right" vertical="center" wrapText="1"/>
    </xf>
    <xf numFmtId="165" fontId="17" fillId="7" borderId="12" xfId="0" applyNumberFormat="1" applyFont="1" applyFill="1" applyBorder="1" applyAlignment="1">
      <alignment horizontal="right" vertical="center" wrapText="1"/>
    </xf>
    <xf numFmtId="0" fontId="16" fillId="28" borderId="3" xfId="0" applyFont="1" applyFill="1" applyBorder="1" applyAlignment="1">
      <alignment horizontal="center" vertical="center" wrapText="1"/>
    </xf>
    <xf numFmtId="0" fontId="3" fillId="28" borderId="9" xfId="0" applyFont="1" applyFill="1" applyBorder="1" applyAlignment="1">
      <alignment horizontal="center" vertical="center" wrapText="1"/>
    </xf>
    <xf numFmtId="0" fontId="5" fillId="28" borderId="1" xfId="0" applyFont="1" applyFill="1" applyBorder="1" applyAlignment="1">
      <alignment horizontal="center" vertical="center" wrapText="1"/>
    </xf>
    <xf numFmtId="0" fontId="8" fillId="28" borderId="7" xfId="0" applyFont="1" applyFill="1" applyBorder="1" applyAlignment="1">
      <alignment horizontal="center" vertical="center" wrapText="1"/>
    </xf>
    <xf numFmtId="165" fontId="17" fillId="28" borderId="2" xfId="0" applyNumberFormat="1" applyFont="1" applyFill="1" applyBorder="1" applyAlignment="1">
      <alignment horizontal="right" vertical="center" wrapText="1"/>
    </xf>
    <xf numFmtId="3" fontId="19" fillId="28" borderId="4" xfId="0" applyNumberFormat="1" applyFont="1" applyFill="1" applyBorder="1" applyAlignment="1">
      <alignment vertical="center" wrapText="1"/>
    </xf>
    <xf numFmtId="9" fontId="8" fillId="28" borderId="2" xfId="0" applyNumberFormat="1" applyFont="1" applyFill="1" applyBorder="1" applyAlignment="1">
      <alignment horizontal="center" vertical="center"/>
    </xf>
    <xf numFmtId="0" fontId="6" fillId="28" borderId="3" xfId="0" applyFont="1" applyFill="1" applyBorder="1" applyAlignment="1">
      <alignment horizontal="center" vertical="center" wrapText="1"/>
    </xf>
    <xf numFmtId="168" fontId="4" fillId="28" borderId="2" xfId="0" applyNumberFormat="1" applyFont="1" applyFill="1" applyBorder="1" applyAlignment="1">
      <alignment horizontal="center" vertical="center"/>
    </xf>
    <xf numFmtId="3" fontId="32" fillId="28" borderId="9" xfId="0" applyNumberFormat="1" applyFont="1" applyFill="1" applyBorder="1" applyAlignment="1">
      <alignment horizontal="center" vertical="center"/>
    </xf>
    <xf numFmtId="167" fontId="22" fillId="28" borderId="4" xfId="0" applyNumberFormat="1" applyFont="1" applyFill="1" applyBorder="1" applyAlignment="1">
      <alignment vertical="center" wrapText="1"/>
    </xf>
    <xf numFmtId="169" fontId="17" fillId="28" borderId="8" xfId="0" applyNumberFormat="1" applyFont="1" applyFill="1" applyBorder="1" applyAlignment="1">
      <alignment horizontal="right" vertical="center"/>
    </xf>
    <xf numFmtId="0" fontId="17" fillId="28" borderId="9" xfId="0" applyFont="1" applyFill="1" applyBorder="1" applyAlignment="1">
      <alignment horizontal="center" vertical="center"/>
    </xf>
    <xf numFmtId="0" fontId="5" fillId="28" borderId="3" xfId="0" applyFont="1" applyFill="1" applyBorder="1" applyAlignment="1">
      <alignment horizontal="center" vertical="center" wrapText="1"/>
    </xf>
    <xf numFmtId="165" fontId="17" fillId="28" borderId="1" xfId="0" applyNumberFormat="1" applyFont="1" applyFill="1" applyBorder="1" applyAlignment="1">
      <alignment vertical="center" wrapText="1"/>
    </xf>
    <xf numFmtId="165" fontId="17" fillId="25" borderId="62" xfId="0" applyNumberFormat="1" applyFont="1" applyFill="1" applyBorder="1" applyAlignment="1">
      <alignment vertical="center" wrapText="1"/>
    </xf>
    <xf numFmtId="165" fontId="17" fillId="26" borderId="1" xfId="0" applyNumberFormat="1" applyFont="1" applyFill="1" applyBorder="1" applyAlignment="1">
      <alignment vertical="center" wrapText="1"/>
    </xf>
    <xf numFmtId="0" fontId="17" fillId="7" borderId="15" xfId="0" applyFont="1" applyFill="1" applyBorder="1" applyAlignment="1">
      <alignment horizontal="center" vertical="center"/>
    </xf>
    <xf numFmtId="0" fontId="34" fillId="0" borderId="75" xfId="0" applyFont="1" applyFill="1" applyBorder="1" applyAlignment="1">
      <alignment horizontal="left" wrapText="1"/>
    </xf>
    <xf numFmtId="0" fontId="10" fillId="0" borderId="76" xfId="0" applyFont="1" applyFill="1" applyBorder="1" applyAlignment="1">
      <alignment horizontal="left" wrapText="1"/>
    </xf>
    <xf numFmtId="0" fontId="10" fillId="0" borderId="77" xfId="0" applyFont="1" applyFill="1" applyBorder="1" applyAlignment="1">
      <alignment horizontal="left" wrapText="1"/>
    </xf>
    <xf numFmtId="0" fontId="34" fillId="0" borderId="78" xfId="0" applyFont="1" applyFill="1" applyBorder="1" applyAlignment="1">
      <alignment horizontal="left" wrapText="1"/>
    </xf>
    <xf numFmtId="0" fontId="10" fillId="0" borderId="17" xfId="0" applyFont="1" applyFill="1" applyBorder="1" applyAlignment="1">
      <alignment horizontal="left" wrapText="1"/>
    </xf>
    <xf numFmtId="0" fontId="10" fillId="0" borderId="79" xfId="0" applyFont="1" applyFill="1" applyBorder="1" applyAlignment="1">
      <alignment horizontal="left" wrapText="1"/>
    </xf>
    <xf numFmtId="0" fontId="34" fillId="0" borderId="2" xfId="0" applyFont="1" applyFill="1" applyBorder="1" applyAlignment="1">
      <alignment horizontal="left" wrapText="1"/>
    </xf>
    <xf numFmtId="0" fontId="10" fillId="0" borderId="1" xfId="0" applyFont="1" applyFill="1" applyBorder="1" applyAlignment="1">
      <alignment horizontal="left" wrapText="1"/>
    </xf>
    <xf numFmtId="0" fontId="10" fillId="0" borderId="4" xfId="0" applyFont="1" applyFill="1" applyBorder="1" applyAlignment="1">
      <alignment horizontal="left" wrapText="1"/>
    </xf>
    <xf numFmtId="0" fontId="38" fillId="0" borderId="68" xfId="0" applyFont="1" applyFill="1" applyBorder="1" applyAlignment="1">
      <alignment horizontal="center" vertical="center" textRotation="90" wrapText="1"/>
    </xf>
    <xf numFmtId="0" fontId="38" fillId="0" borderId="69" xfId="0" applyFont="1" applyFill="1" applyBorder="1" applyAlignment="1">
      <alignment horizontal="center" vertical="center" textRotation="90" wrapText="1"/>
    </xf>
    <xf numFmtId="0" fontId="22" fillId="0" borderId="73" xfId="0" applyFont="1" applyFill="1" applyBorder="1" applyAlignment="1">
      <alignment horizontal="left" vertical="center" wrapText="1"/>
    </xf>
    <xf numFmtId="0" fontId="22" fillId="0" borderId="20" xfId="0" applyFont="1" applyFill="1" applyBorder="1" applyAlignment="1">
      <alignment horizontal="left" vertical="center" wrapText="1"/>
    </xf>
    <xf numFmtId="0" fontId="22" fillId="0" borderId="74"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67" xfId="0" applyFont="1" applyFill="1" applyBorder="1" applyAlignment="1">
      <alignment horizontal="left" vertical="center"/>
    </xf>
    <xf numFmtId="9" fontId="26" fillId="2" borderId="19" xfId="0" applyNumberFormat="1" applyFont="1" applyFill="1" applyBorder="1" applyAlignment="1">
      <alignment horizontal="center" vertical="center"/>
    </xf>
    <xf numFmtId="9" fontId="26" fillId="2" borderId="27" xfId="0" applyNumberFormat="1" applyFont="1" applyFill="1" applyBorder="1" applyAlignment="1">
      <alignment horizontal="center" vertical="center"/>
    </xf>
    <xf numFmtId="0" fontId="11" fillId="0" borderId="24" xfId="0" applyFont="1" applyFill="1" applyBorder="1" applyAlignment="1">
      <alignment horizontal="left"/>
    </xf>
    <xf numFmtId="0" fontId="11" fillId="0" borderId="25" xfId="0" applyFont="1" applyFill="1" applyBorder="1" applyAlignment="1">
      <alignment horizontal="left"/>
    </xf>
    <xf numFmtId="0" fontId="11" fillId="0" borderId="26" xfId="0" applyFont="1" applyFill="1" applyBorder="1" applyAlignment="1">
      <alignment horizontal="left"/>
    </xf>
    <xf numFmtId="0" fontId="18" fillId="0" borderId="3" xfId="0" applyFont="1" applyFill="1" applyBorder="1" applyAlignment="1">
      <alignment horizontal="left" vertical="center" wrapText="1"/>
    </xf>
    <xf numFmtId="0" fontId="22" fillId="0" borderId="1" xfId="0" applyFont="1" applyFill="1" applyBorder="1" applyAlignment="1">
      <alignment horizontal="left" vertical="center"/>
    </xf>
    <xf numFmtId="0" fontId="22" fillId="0" borderId="67" xfId="0" applyFont="1" applyFill="1" applyBorder="1" applyAlignment="1">
      <alignment horizontal="left" vertical="center"/>
    </xf>
    <xf numFmtId="0" fontId="22" fillId="0" borderId="64" xfId="0" applyFont="1" applyFill="1" applyBorder="1" applyAlignment="1">
      <alignment horizontal="left" vertical="center" wrapText="1"/>
    </xf>
    <xf numFmtId="0" fontId="6" fillId="0" borderId="65" xfId="0" applyFont="1" applyFill="1" applyBorder="1" applyAlignment="1">
      <alignment horizontal="left" vertical="center" wrapText="1"/>
    </xf>
    <xf numFmtId="0" fontId="6" fillId="0" borderId="66" xfId="0" applyFont="1" applyFill="1" applyBorder="1" applyAlignment="1">
      <alignment horizontal="left" vertical="center" wrapText="1"/>
    </xf>
    <xf numFmtId="0" fontId="29" fillId="2" borderId="20" xfId="0" applyFont="1" applyFill="1" applyBorder="1" applyAlignment="1">
      <alignment horizontal="left" vertical="center" wrapText="1"/>
    </xf>
    <xf numFmtId="0" fontId="29" fillId="2" borderId="27" xfId="0" applyFont="1" applyFill="1" applyBorder="1" applyAlignment="1">
      <alignment horizontal="left" vertical="center" wrapText="1"/>
    </xf>
    <xf numFmtId="167" fontId="17" fillId="2" borderId="19" xfId="0" applyNumberFormat="1" applyFont="1" applyFill="1" applyBorder="1" applyAlignment="1">
      <alignment horizontal="right" vertical="center"/>
    </xf>
    <xf numFmtId="167" fontId="17" fillId="2" borderId="20" xfId="0" applyNumberFormat="1" applyFont="1" applyFill="1" applyBorder="1" applyAlignment="1">
      <alignment horizontal="right" vertical="center"/>
    </xf>
    <xf numFmtId="0" fontId="13" fillId="2" borderId="28" xfId="0" applyFont="1" applyFill="1" applyBorder="1" applyAlignment="1">
      <alignment horizontal="center" vertical="center" wrapText="1"/>
    </xf>
    <xf numFmtId="0" fontId="13" fillId="2" borderId="29" xfId="0" applyFont="1" applyFill="1" applyBorder="1" applyAlignment="1">
      <alignment horizontal="center" vertical="center" wrapText="1"/>
    </xf>
    <xf numFmtId="166" fontId="17" fillId="2" borderId="20" xfId="0" applyNumberFormat="1" applyFont="1" applyFill="1" applyBorder="1" applyAlignment="1">
      <alignment horizontal="right" vertical="center" wrapText="1"/>
    </xf>
    <xf numFmtId="0" fontId="29" fillId="3" borderId="22" xfId="0" applyFont="1" applyFill="1" applyBorder="1" applyAlignment="1">
      <alignment horizontal="left" vertical="center" wrapText="1"/>
    </xf>
    <xf numFmtId="0" fontId="29" fillId="3" borderId="23" xfId="0" applyFont="1" applyFill="1" applyBorder="1" applyAlignment="1">
      <alignment horizontal="left" vertical="center" wrapText="1"/>
    </xf>
    <xf numFmtId="9" fontId="26" fillId="3" borderId="21" xfId="0" applyNumberFormat="1" applyFont="1" applyFill="1" applyBorder="1" applyAlignment="1">
      <alignment horizontal="center" vertical="center"/>
    </xf>
    <xf numFmtId="9" fontId="26" fillId="3" borderId="23" xfId="0" applyNumberFormat="1" applyFont="1" applyFill="1" applyBorder="1" applyAlignment="1">
      <alignment horizontal="center" vertical="center"/>
    </xf>
    <xf numFmtId="0" fontId="21" fillId="6" borderId="43" xfId="0" applyFont="1" applyFill="1" applyBorder="1" applyAlignment="1">
      <alignment horizontal="center" vertical="center" wrapText="1"/>
    </xf>
    <xf numFmtId="0" fontId="21" fillId="6" borderId="44" xfId="0" applyFont="1" applyFill="1" applyBorder="1" applyAlignment="1">
      <alignment horizontal="center" vertical="center" wrapText="1"/>
    </xf>
    <xf numFmtId="0" fontId="21" fillId="6" borderId="45" xfId="0" applyFont="1" applyFill="1" applyBorder="1" applyAlignment="1">
      <alignment horizontal="center" vertical="center" wrapText="1"/>
    </xf>
    <xf numFmtId="0" fontId="27" fillId="8" borderId="24" xfId="0" applyFont="1" applyFill="1" applyBorder="1" applyAlignment="1">
      <alignment horizontal="center" vertical="center" wrapText="1"/>
    </xf>
    <xf numFmtId="0" fontId="27" fillId="8" borderId="26" xfId="0" applyFont="1" applyFill="1" applyBorder="1" applyAlignment="1">
      <alignment horizontal="center" vertical="center" wrapText="1"/>
    </xf>
    <xf numFmtId="0" fontId="27" fillId="8" borderId="5" xfId="0" applyFont="1" applyFill="1" applyBorder="1" applyAlignment="1">
      <alignment horizontal="center" vertical="center" wrapText="1"/>
    </xf>
    <xf numFmtId="0" fontId="27" fillId="8" borderId="6" xfId="0" applyFont="1" applyFill="1" applyBorder="1" applyAlignment="1">
      <alignment horizontal="center" vertical="center" wrapText="1"/>
    </xf>
    <xf numFmtId="165" fontId="19" fillId="8" borderId="17" xfId="0" applyNumberFormat="1" applyFont="1" applyFill="1" applyBorder="1" applyAlignment="1">
      <alignment horizontal="center" vertical="center" wrapText="1"/>
    </xf>
    <xf numFmtId="0" fontId="0" fillId="0" borderId="17" xfId="0" applyBorder="1"/>
    <xf numFmtId="0" fontId="0" fillId="0" borderId="18" xfId="0" applyBorder="1"/>
    <xf numFmtId="165" fontId="19" fillId="8" borderId="16" xfId="0" applyNumberFormat="1" applyFont="1" applyFill="1" applyBorder="1" applyAlignment="1">
      <alignment horizontal="center" vertical="center" wrapText="1"/>
    </xf>
    <xf numFmtId="165" fontId="19" fillId="8" borderId="18" xfId="0" applyNumberFormat="1" applyFont="1" applyFill="1" applyBorder="1" applyAlignment="1">
      <alignment horizontal="center" vertical="center" wrapText="1"/>
    </xf>
    <xf numFmtId="0" fontId="18" fillId="0" borderId="1" xfId="0" applyFont="1" applyFill="1" applyBorder="1" applyAlignment="1">
      <alignment horizontal="left" vertical="center"/>
    </xf>
    <xf numFmtId="0" fontId="18" fillId="0" borderId="67" xfId="0" applyFont="1" applyFill="1" applyBorder="1" applyAlignment="1">
      <alignment horizontal="left" vertical="center"/>
    </xf>
    <xf numFmtId="0" fontId="22" fillId="0" borderId="1" xfId="0" applyFont="1" applyFill="1" applyBorder="1" applyAlignment="1">
      <alignment horizontal="left" vertical="center" wrapText="1"/>
    </xf>
    <xf numFmtId="0" fontId="22" fillId="0" borderId="67" xfId="0" applyFont="1" applyFill="1" applyBorder="1" applyAlignment="1">
      <alignment horizontal="left" vertical="center" wrapText="1"/>
    </xf>
    <xf numFmtId="0" fontId="13" fillId="3" borderId="21" xfId="0" applyFont="1" applyFill="1" applyBorder="1" applyAlignment="1">
      <alignment horizontal="center" vertical="center" wrapText="1"/>
    </xf>
    <xf numFmtId="0" fontId="13" fillId="3" borderId="22" xfId="0" applyFont="1" applyFill="1" applyBorder="1" applyAlignment="1">
      <alignment horizontal="center" vertical="center" wrapText="1"/>
    </xf>
    <xf numFmtId="166" fontId="17" fillId="3" borderId="22" xfId="0" applyNumberFormat="1" applyFont="1" applyFill="1" applyBorder="1" applyAlignment="1">
      <alignment horizontal="right" vertical="center" wrapText="1"/>
    </xf>
    <xf numFmtId="167" fontId="17" fillId="3" borderId="21" xfId="0" applyNumberFormat="1" applyFont="1" applyFill="1" applyBorder="1" applyAlignment="1">
      <alignment horizontal="right" vertical="center"/>
    </xf>
    <xf numFmtId="167" fontId="17" fillId="3" borderId="22" xfId="0" applyNumberFormat="1" applyFont="1" applyFill="1" applyBorder="1" applyAlignment="1">
      <alignment horizontal="right" vertical="center"/>
    </xf>
    <xf numFmtId="0" fontId="22" fillId="20" borderId="3" xfId="0" applyFont="1" applyFill="1" applyBorder="1" applyAlignment="1">
      <alignment horizontal="left" vertical="center" wrapText="1"/>
    </xf>
    <xf numFmtId="0" fontId="22" fillId="20" borderId="1" xfId="0" applyFont="1" applyFill="1" applyBorder="1" applyAlignment="1">
      <alignment horizontal="left" vertical="center" wrapText="1"/>
    </xf>
    <xf numFmtId="0" fontId="22" fillId="20" borderId="67" xfId="0" applyFont="1" applyFill="1" applyBorder="1" applyAlignment="1">
      <alignment horizontal="left" vertical="center" wrapText="1"/>
    </xf>
    <xf numFmtId="0" fontId="13" fillId="8" borderId="30" xfId="0" applyFont="1" applyFill="1" applyBorder="1" applyAlignment="1">
      <alignment horizontal="center" vertical="center" wrapText="1"/>
    </xf>
    <xf numFmtId="0" fontId="13" fillId="8" borderId="31" xfId="0" applyFont="1" applyFill="1" applyBorder="1" applyAlignment="1">
      <alignment horizontal="center" vertical="center" wrapText="1"/>
    </xf>
    <xf numFmtId="0" fontId="13" fillId="8" borderId="16"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24" fillId="4" borderId="2" xfId="0" applyFont="1" applyFill="1" applyBorder="1" applyAlignment="1">
      <alignment horizontal="center" vertical="center"/>
    </xf>
    <xf numFmtId="0" fontId="33" fillId="4" borderId="1" xfId="0" applyFont="1" applyFill="1" applyBorder="1" applyAlignment="1">
      <alignment horizontal="center" vertical="center"/>
    </xf>
    <xf numFmtId="0" fontId="33" fillId="4" borderId="4" xfId="0" applyFont="1" applyFill="1" applyBorder="1" applyAlignment="1">
      <alignment horizontal="center" vertical="center"/>
    </xf>
    <xf numFmtId="0" fontId="30" fillId="5" borderId="38" xfId="0" applyFont="1" applyFill="1" applyBorder="1" applyAlignment="1">
      <alignment horizontal="center" vertical="center"/>
    </xf>
    <xf numFmtId="0" fontId="30" fillId="5" borderId="39" xfId="0" applyFont="1" applyFill="1" applyBorder="1" applyAlignment="1">
      <alignment horizontal="center" vertical="center"/>
    </xf>
    <xf numFmtId="0" fontId="30" fillId="5" borderId="40" xfId="0" applyFont="1" applyFill="1" applyBorder="1" applyAlignment="1">
      <alignment horizontal="center" vertical="center"/>
    </xf>
    <xf numFmtId="0" fontId="16" fillId="0" borderId="36"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6" fillId="0" borderId="41"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36" xfId="0" applyFont="1" applyFill="1" applyBorder="1" applyAlignment="1">
      <alignment horizontal="center" vertical="center" wrapText="1"/>
    </xf>
    <xf numFmtId="0" fontId="22" fillId="0" borderId="37" xfId="0" applyFont="1" applyFill="1" applyBorder="1" applyAlignment="1">
      <alignment horizontal="center" vertical="center" wrapText="1"/>
    </xf>
    <xf numFmtId="167" fontId="19" fillId="0" borderId="33" xfId="0" applyNumberFormat="1" applyFont="1" applyFill="1" applyBorder="1" applyAlignment="1">
      <alignment horizontal="center" vertical="center" wrapText="1"/>
    </xf>
    <xf numFmtId="167" fontId="16" fillId="0" borderId="46"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37" fillId="0" borderId="34" xfId="0" applyFont="1" applyFill="1" applyBorder="1" applyAlignment="1">
      <alignment horizontal="center" vertical="center" wrapText="1"/>
    </xf>
    <xf numFmtId="0" fontId="37" fillId="0" borderId="15"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3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16" fillId="0" borderId="48" xfId="0" applyFont="1" applyFill="1" applyBorder="1" applyAlignment="1">
      <alignment horizontal="center" vertical="center" wrapText="1"/>
    </xf>
    <xf numFmtId="0" fontId="3" fillId="0" borderId="25" xfId="0" applyFont="1" applyFill="1" applyBorder="1" applyAlignment="1">
      <alignment horizontal="center" vertical="center" textRotation="90"/>
    </xf>
    <xf numFmtId="0" fontId="3" fillId="0" borderId="39" xfId="0" applyFont="1" applyFill="1" applyBorder="1" applyAlignment="1">
      <alignment horizontal="center" vertical="center" textRotation="90"/>
    </xf>
    <xf numFmtId="0" fontId="16" fillId="0" borderId="34" xfId="0" applyFont="1" applyFill="1" applyBorder="1" applyAlignment="1">
      <alignment horizontal="center" vertical="center" wrapText="1"/>
    </xf>
    <xf numFmtId="0" fontId="27" fillId="8" borderId="31" xfId="0" applyFont="1" applyFill="1" applyBorder="1" applyAlignment="1">
      <alignment horizontal="center" vertical="center" wrapText="1"/>
    </xf>
    <xf numFmtId="0" fontId="0" fillId="0" borderId="31" xfId="0" applyBorder="1"/>
    <xf numFmtId="0" fontId="0" fillId="0" borderId="32" xfId="0" applyBorder="1"/>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F8F200"/>
      <color rgb="FFFFFF3F"/>
      <color rgb="FFFCDBC0"/>
      <color rgb="FFFAC498"/>
      <color rgb="FFF8A764"/>
      <color rgb="FF37FF91"/>
      <color rgb="FF65FFAB"/>
      <color rgb="FF8BFFBF"/>
      <color rgb="FF6DFFAF"/>
      <color rgb="FFF79D53"/>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355600</xdr:colOff>
      <xdr:row>52</xdr:row>
      <xdr:rowOff>254000</xdr:rowOff>
    </xdr:from>
    <xdr:to>
      <xdr:col>8</xdr:col>
      <xdr:colOff>1050925</xdr:colOff>
      <xdr:row>52</xdr:row>
      <xdr:rowOff>254000</xdr:rowOff>
    </xdr:to>
    <xdr:sp macro="" textlink="">
      <xdr:nvSpPr>
        <xdr:cNvPr id="15" name="Line 49"/>
        <xdr:cNvSpPr>
          <a:spLocks noChangeShapeType="1"/>
        </xdr:cNvSpPr>
      </xdr:nvSpPr>
      <xdr:spPr bwMode="auto">
        <a:xfrm>
          <a:off x="9080500" y="2515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368300</xdr:colOff>
      <xdr:row>22</xdr:row>
      <xdr:rowOff>266700</xdr:rowOff>
    </xdr:from>
    <xdr:to>
      <xdr:col>8</xdr:col>
      <xdr:colOff>1063625</xdr:colOff>
      <xdr:row>22</xdr:row>
      <xdr:rowOff>266700</xdr:rowOff>
    </xdr:to>
    <xdr:sp macro="" textlink="">
      <xdr:nvSpPr>
        <xdr:cNvPr id="18" name="Line 49"/>
        <xdr:cNvSpPr>
          <a:spLocks noChangeShapeType="1"/>
        </xdr:cNvSpPr>
      </xdr:nvSpPr>
      <xdr:spPr bwMode="auto">
        <a:xfrm>
          <a:off x="9093200" y="1101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368300</xdr:colOff>
      <xdr:row>48</xdr:row>
      <xdr:rowOff>215900</xdr:rowOff>
    </xdr:from>
    <xdr:to>
      <xdr:col>8</xdr:col>
      <xdr:colOff>1063625</xdr:colOff>
      <xdr:row>48</xdr:row>
      <xdr:rowOff>215900</xdr:rowOff>
    </xdr:to>
    <xdr:sp macro="" textlink="">
      <xdr:nvSpPr>
        <xdr:cNvPr id="23" name="Line 49"/>
        <xdr:cNvSpPr>
          <a:spLocks noChangeShapeType="1"/>
        </xdr:cNvSpPr>
      </xdr:nvSpPr>
      <xdr:spPr bwMode="auto">
        <a:xfrm>
          <a:off x="9131300" y="14097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279400</xdr:colOff>
      <xdr:row>49</xdr:row>
      <xdr:rowOff>215900</xdr:rowOff>
    </xdr:from>
    <xdr:to>
      <xdr:col>8</xdr:col>
      <xdr:colOff>974725</xdr:colOff>
      <xdr:row>49</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241300</xdr:colOff>
      <xdr:row>38</xdr:row>
      <xdr:rowOff>228600</xdr:rowOff>
    </xdr:from>
    <xdr:to>
      <xdr:col>8</xdr:col>
      <xdr:colOff>936625</xdr:colOff>
      <xdr:row>38</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241300</xdr:colOff>
      <xdr:row>34</xdr:row>
      <xdr:rowOff>215900</xdr:rowOff>
    </xdr:from>
    <xdr:to>
      <xdr:col>8</xdr:col>
      <xdr:colOff>936625</xdr:colOff>
      <xdr:row>34</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444500</xdr:colOff>
      <xdr:row>33</xdr:row>
      <xdr:rowOff>215900</xdr:rowOff>
    </xdr:from>
    <xdr:to>
      <xdr:col>8</xdr:col>
      <xdr:colOff>1139825</xdr:colOff>
      <xdr:row>33</xdr:row>
      <xdr:rowOff>215900</xdr:rowOff>
    </xdr:to>
    <xdr:sp macro="" textlink="">
      <xdr:nvSpPr>
        <xdr:cNvPr id="29" name="Line 49"/>
        <xdr:cNvSpPr>
          <a:spLocks noChangeShapeType="1"/>
        </xdr:cNvSpPr>
      </xdr:nvSpPr>
      <xdr:spPr bwMode="auto">
        <a:xfrm>
          <a:off x="9169400" y="17030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495300</xdr:colOff>
      <xdr:row>20</xdr:row>
      <xdr:rowOff>241300</xdr:rowOff>
    </xdr:from>
    <xdr:to>
      <xdr:col>8</xdr:col>
      <xdr:colOff>1190625</xdr:colOff>
      <xdr:row>20</xdr:row>
      <xdr:rowOff>241300</xdr:rowOff>
    </xdr:to>
    <xdr:sp macro="" textlink="">
      <xdr:nvSpPr>
        <xdr:cNvPr id="30" name="Line 49"/>
        <xdr:cNvSpPr>
          <a:spLocks noChangeShapeType="1"/>
        </xdr:cNvSpPr>
      </xdr:nvSpPr>
      <xdr:spPr bwMode="auto">
        <a:xfrm>
          <a:off x="9220200" y="100965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304800</xdr:colOff>
      <xdr:row>23</xdr:row>
      <xdr:rowOff>241300</xdr:rowOff>
    </xdr:from>
    <xdr:to>
      <xdr:col>8</xdr:col>
      <xdr:colOff>1000125</xdr:colOff>
      <xdr:row>23</xdr:row>
      <xdr:rowOff>241300</xdr:rowOff>
    </xdr:to>
    <xdr:sp macro="" textlink="">
      <xdr:nvSpPr>
        <xdr:cNvPr id="31" name="Line 49"/>
        <xdr:cNvSpPr>
          <a:spLocks noChangeShapeType="1"/>
        </xdr:cNvSpPr>
      </xdr:nvSpPr>
      <xdr:spPr bwMode="auto">
        <a:xfrm>
          <a:off x="9067800" y="12166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203200</xdr:colOff>
      <xdr:row>30</xdr:row>
      <xdr:rowOff>215900</xdr:rowOff>
    </xdr:from>
    <xdr:to>
      <xdr:col>8</xdr:col>
      <xdr:colOff>898525</xdr:colOff>
      <xdr:row>30</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203200</xdr:colOff>
      <xdr:row>46</xdr:row>
      <xdr:rowOff>228600</xdr:rowOff>
    </xdr:from>
    <xdr:to>
      <xdr:col>8</xdr:col>
      <xdr:colOff>898525</xdr:colOff>
      <xdr:row>46</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254000</xdr:colOff>
      <xdr:row>13</xdr:row>
      <xdr:rowOff>215900</xdr:rowOff>
    </xdr:from>
    <xdr:to>
      <xdr:col>8</xdr:col>
      <xdr:colOff>949325</xdr:colOff>
      <xdr:row>13</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330200</xdr:colOff>
      <xdr:row>10</xdr:row>
      <xdr:rowOff>342900</xdr:rowOff>
    </xdr:from>
    <xdr:to>
      <xdr:col>8</xdr:col>
      <xdr:colOff>1025525</xdr:colOff>
      <xdr:row>10</xdr:row>
      <xdr:rowOff>342900</xdr:rowOff>
    </xdr:to>
    <xdr:sp macro="" textlink="">
      <xdr:nvSpPr>
        <xdr:cNvPr id="36" name="Line 49"/>
        <xdr:cNvSpPr>
          <a:spLocks noChangeShapeType="1"/>
        </xdr:cNvSpPr>
      </xdr:nvSpPr>
      <xdr:spPr bwMode="auto">
        <a:xfrm>
          <a:off x="8699500" y="4737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228600</xdr:colOff>
      <xdr:row>11</xdr:row>
      <xdr:rowOff>228600</xdr:rowOff>
    </xdr:from>
    <xdr:to>
      <xdr:col>8</xdr:col>
      <xdr:colOff>923925</xdr:colOff>
      <xdr:row>11</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215900</xdr:colOff>
      <xdr:row>9</xdr:row>
      <xdr:rowOff>228600</xdr:rowOff>
    </xdr:from>
    <xdr:to>
      <xdr:col>8</xdr:col>
      <xdr:colOff>911225</xdr:colOff>
      <xdr:row>9</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254000</xdr:colOff>
      <xdr:row>6</xdr:row>
      <xdr:rowOff>215900</xdr:rowOff>
    </xdr:from>
    <xdr:to>
      <xdr:col>8</xdr:col>
      <xdr:colOff>949325</xdr:colOff>
      <xdr:row>6</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393700</xdr:colOff>
      <xdr:row>12</xdr:row>
      <xdr:rowOff>241300</xdr:rowOff>
    </xdr:from>
    <xdr:to>
      <xdr:col>8</xdr:col>
      <xdr:colOff>1089025</xdr:colOff>
      <xdr:row>12</xdr:row>
      <xdr:rowOff>241300</xdr:rowOff>
    </xdr:to>
    <xdr:sp macro="" textlink="">
      <xdr:nvSpPr>
        <xdr:cNvPr id="49" name="Line 49"/>
        <xdr:cNvSpPr>
          <a:spLocks noChangeShapeType="1"/>
        </xdr:cNvSpPr>
      </xdr:nvSpPr>
      <xdr:spPr bwMode="auto">
        <a:xfrm>
          <a:off x="8763000" y="52705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177800</xdr:colOff>
      <xdr:row>14</xdr:row>
      <xdr:rowOff>330200</xdr:rowOff>
    </xdr:from>
    <xdr:to>
      <xdr:col>8</xdr:col>
      <xdr:colOff>873125</xdr:colOff>
      <xdr:row>14</xdr:row>
      <xdr:rowOff>330200</xdr:rowOff>
    </xdr:to>
    <xdr:sp macro="" textlink="">
      <xdr:nvSpPr>
        <xdr:cNvPr id="50" name="Line 49"/>
        <xdr:cNvSpPr>
          <a:spLocks noChangeShapeType="1"/>
        </xdr:cNvSpPr>
      </xdr:nvSpPr>
      <xdr:spPr bwMode="auto">
        <a:xfrm>
          <a:off x="8547100" y="6248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254000</xdr:colOff>
      <xdr:row>37</xdr:row>
      <xdr:rowOff>330200</xdr:rowOff>
    </xdr:from>
    <xdr:to>
      <xdr:col>8</xdr:col>
      <xdr:colOff>949325</xdr:colOff>
      <xdr:row>37</xdr:row>
      <xdr:rowOff>330200</xdr:rowOff>
    </xdr:to>
    <xdr:sp macro="" textlink="">
      <xdr:nvSpPr>
        <xdr:cNvPr id="51" name="Line 49"/>
        <xdr:cNvSpPr>
          <a:spLocks noChangeShapeType="1"/>
        </xdr:cNvSpPr>
      </xdr:nvSpPr>
      <xdr:spPr bwMode="auto">
        <a:xfrm>
          <a:off x="8978900" y="20701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279400</xdr:colOff>
      <xdr:row>50</xdr:row>
      <xdr:rowOff>228600</xdr:rowOff>
    </xdr:from>
    <xdr:to>
      <xdr:col>8</xdr:col>
      <xdr:colOff>974725</xdr:colOff>
      <xdr:row>50</xdr:row>
      <xdr:rowOff>228600</xdr:rowOff>
    </xdr:to>
    <xdr:sp macro="" textlink="">
      <xdr:nvSpPr>
        <xdr:cNvPr id="52" name="Line 49"/>
        <xdr:cNvSpPr>
          <a:spLocks noChangeShapeType="1"/>
        </xdr:cNvSpPr>
      </xdr:nvSpPr>
      <xdr:spPr bwMode="auto">
        <a:xfrm>
          <a:off x="9004300" y="24244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292100</xdr:colOff>
      <xdr:row>15</xdr:row>
      <xdr:rowOff>215900</xdr:rowOff>
    </xdr:from>
    <xdr:to>
      <xdr:col>8</xdr:col>
      <xdr:colOff>987425</xdr:colOff>
      <xdr:row>15</xdr:row>
      <xdr:rowOff>215900</xdr:rowOff>
    </xdr:to>
    <xdr:sp macro="" textlink="">
      <xdr:nvSpPr>
        <xdr:cNvPr id="46" name="Line 49"/>
        <xdr:cNvSpPr>
          <a:spLocks noChangeShapeType="1"/>
        </xdr:cNvSpPr>
      </xdr:nvSpPr>
      <xdr:spPr bwMode="auto">
        <a:xfrm>
          <a:off x="8661400" y="6807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165100</xdr:colOff>
      <xdr:row>41</xdr:row>
      <xdr:rowOff>228600</xdr:rowOff>
    </xdr:from>
    <xdr:to>
      <xdr:col>8</xdr:col>
      <xdr:colOff>860425</xdr:colOff>
      <xdr:row>41</xdr:row>
      <xdr:rowOff>228600</xdr:rowOff>
    </xdr:to>
    <xdr:sp macro="" textlink="">
      <xdr:nvSpPr>
        <xdr:cNvPr id="47" name="Line 49"/>
        <xdr:cNvSpPr>
          <a:spLocks noChangeShapeType="1"/>
        </xdr:cNvSpPr>
      </xdr:nvSpPr>
      <xdr:spPr bwMode="auto">
        <a:xfrm>
          <a:off x="7937500" y="1189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228600</xdr:colOff>
      <xdr:row>5</xdr:row>
      <xdr:rowOff>228600</xdr:rowOff>
    </xdr:from>
    <xdr:to>
      <xdr:col>8</xdr:col>
      <xdr:colOff>923925</xdr:colOff>
      <xdr:row>5</xdr:row>
      <xdr:rowOff>228600</xdr:rowOff>
    </xdr:to>
    <xdr:sp macro="" textlink="">
      <xdr:nvSpPr>
        <xdr:cNvPr id="48" name="Line 49"/>
        <xdr:cNvSpPr>
          <a:spLocks noChangeShapeType="1"/>
        </xdr:cNvSpPr>
      </xdr:nvSpPr>
      <xdr:spPr bwMode="auto">
        <a:xfrm>
          <a:off x="8001000" y="1145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190500</xdr:colOff>
      <xdr:row>7</xdr:row>
      <xdr:rowOff>215900</xdr:rowOff>
    </xdr:from>
    <xdr:to>
      <xdr:col>8</xdr:col>
      <xdr:colOff>885825</xdr:colOff>
      <xdr:row>7</xdr:row>
      <xdr:rowOff>215900</xdr:rowOff>
    </xdr:to>
    <xdr:sp macro="" textlink="">
      <xdr:nvSpPr>
        <xdr:cNvPr id="43" name="Line 49"/>
        <xdr:cNvSpPr>
          <a:spLocks noChangeShapeType="1"/>
        </xdr:cNvSpPr>
      </xdr:nvSpPr>
      <xdr:spPr bwMode="auto">
        <a:xfrm>
          <a:off x="8382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279400</xdr:colOff>
      <xdr:row>36</xdr:row>
      <xdr:rowOff>241300</xdr:rowOff>
    </xdr:from>
    <xdr:to>
      <xdr:col>8</xdr:col>
      <xdr:colOff>974725</xdr:colOff>
      <xdr:row>36</xdr:row>
      <xdr:rowOff>241300</xdr:rowOff>
    </xdr:to>
    <xdr:sp macro="" textlink="">
      <xdr:nvSpPr>
        <xdr:cNvPr id="58" name="Line 49"/>
        <xdr:cNvSpPr>
          <a:spLocks noChangeShapeType="1"/>
        </xdr:cNvSpPr>
      </xdr:nvSpPr>
      <xdr:spPr bwMode="auto">
        <a:xfrm>
          <a:off x="8648700" y="13677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292100</xdr:colOff>
      <xdr:row>40</xdr:row>
      <xdr:rowOff>228600</xdr:rowOff>
    </xdr:from>
    <xdr:to>
      <xdr:col>8</xdr:col>
      <xdr:colOff>987425</xdr:colOff>
      <xdr:row>40</xdr:row>
      <xdr:rowOff>228600</xdr:rowOff>
    </xdr:to>
    <xdr:sp macro="" textlink="">
      <xdr:nvSpPr>
        <xdr:cNvPr id="59" name="Line 49"/>
        <xdr:cNvSpPr>
          <a:spLocks noChangeShapeType="1"/>
        </xdr:cNvSpPr>
      </xdr:nvSpPr>
      <xdr:spPr bwMode="auto">
        <a:xfrm>
          <a:off x="9017000" y="19786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190500</xdr:colOff>
      <xdr:row>44</xdr:row>
      <xdr:rowOff>228600</xdr:rowOff>
    </xdr:from>
    <xdr:to>
      <xdr:col>8</xdr:col>
      <xdr:colOff>885825</xdr:colOff>
      <xdr:row>44</xdr:row>
      <xdr:rowOff>228600</xdr:rowOff>
    </xdr:to>
    <xdr:sp macro="" textlink="">
      <xdr:nvSpPr>
        <xdr:cNvPr id="60" name="Line 49"/>
        <xdr:cNvSpPr>
          <a:spLocks noChangeShapeType="1"/>
        </xdr:cNvSpPr>
      </xdr:nvSpPr>
      <xdr:spPr bwMode="auto">
        <a:xfrm>
          <a:off x="8585200" y="16751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393700</xdr:colOff>
      <xdr:row>26</xdr:row>
      <xdr:rowOff>508000</xdr:rowOff>
    </xdr:from>
    <xdr:to>
      <xdr:col>8</xdr:col>
      <xdr:colOff>1089025</xdr:colOff>
      <xdr:row>26</xdr:row>
      <xdr:rowOff>508000</xdr:rowOff>
    </xdr:to>
    <xdr:sp macro="" textlink="">
      <xdr:nvSpPr>
        <xdr:cNvPr id="61" name="Line 49"/>
        <xdr:cNvSpPr>
          <a:spLocks noChangeShapeType="1"/>
        </xdr:cNvSpPr>
      </xdr:nvSpPr>
      <xdr:spPr bwMode="auto">
        <a:xfrm>
          <a:off x="9118600" y="1087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393700</xdr:colOff>
      <xdr:row>8</xdr:row>
      <xdr:rowOff>215900</xdr:rowOff>
    </xdr:from>
    <xdr:to>
      <xdr:col>8</xdr:col>
      <xdr:colOff>1089025</xdr:colOff>
      <xdr:row>8</xdr:row>
      <xdr:rowOff>215900</xdr:rowOff>
    </xdr:to>
    <xdr:sp macro="" textlink="">
      <xdr:nvSpPr>
        <xdr:cNvPr id="57" name="Line 49"/>
        <xdr:cNvSpPr>
          <a:spLocks noChangeShapeType="1"/>
        </xdr:cNvSpPr>
      </xdr:nvSpPr>
      <xdr:spPr bwMode="auto">
        <a:xfrm>
          <a:off x="8763000" y="5943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279400</xdr:colOff>
      <xdr:row>21</xdr:row>
      <xdr:rowOff>228600</xdr:rowOff>
    </xdr:from>
    <xdr:to>
      <xdr:col>8</xdr:col>
      <xdr:colOff>974725</xdr:colOff>
      <xdr:row>21</xdr:row>
      <xdr:rowOff>228600</xdr:rowOff>
    </xdr:to>
    <xdr:sp macro="" textlink="">
      <xdr:nvSpPr>
        <xdr:cNvPr id="62" name="Line 49"/>
        <xdr:cNvSpPr>
          <a:spLocks noChangeShapeType="1"/>
        </xdr:cNvSpPr>
      </xdr:nvSpPr>
      <xdr:spPr bwMode="auto">
        <a:xfrm>
          <a:off x="8648700" y="5511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254000</xdr:colOff>
      <xdr:row>7</xdr:row>
      <xdr:rowOff>215900</xdr:rowOff>
    </xdr:from>
    <xdr:to>
      <xdr:col>8</xdr:col>
      <xdr:colOff>949325</xdr:colOff>
      <xdr:row>7</xdr:row>
      <xdr:rowOff>215900</xdr:rowOff>
    </xdr:to>
    <xdr:sp macro="" textlink="">
      <xdr:nvSpPr>
        <xdr:cNvPr id="64" name="Line 49"/>
        <xdr:cNvSpPr>
          <a:spLocks noChangeShapeType="1"/>
        </xdr:cNvSpPr>
      </xdr:nvSpPr>
      <xdr:spPr bwMode="auto">
        <a:xfrm>
          <a:off x="8623300" y="1943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342900</xdr:colOff>
      <xdr:row>58</xdr:row>
      <xdr:rowOff>241300</xdr:rowOff>
    </xdr:from>
    <xdr:to>
      <xdr:col>8</xdr:col>
      <xdr:colOff>1038225</xdr:colOff>
      <xdr:row>58</xdr:row>
      <xdr:rowOff>241300</xdr:rowOff>
    </xdr:to>
    <xdr:sp macro="" textlink="">
      <xdr:nvSpPr>
        <xdr:cNvPr id="66" name="Line 49"/>
        <xdr:cNvSpPr>
          <a:spLocks noChangeShapeType="1"/>
        </xdr:cNvSpPr>
      </xdr:nvSpPr>
      <xdr:spPr bwMode="auto">
        <a:xfrm>
          <a:off x="8712200" y="20624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266700</xdr:colOff>
      <xdr:row>4</xdr:row>
      <xdr:rowOff>215900</xdr:rowOff>
    </xdr:from>
    <xdr:to>
      <xdr:col>8</xdr:col>
      <xdr:colOff>962025</xdr:colOff>
      <xdr:row>4</xdr:row>
      <xdr:rowOff>215900</xdr:rowOff>
    </xdr:to>
    <xdr:sp macro="" textlink="">
      <xdr:nvSpPr>
        <xdr:cNvPr id="74" name="Line 49"/>
        <xdr:cNvSpPr>
          <a:spLocks noChangeShapeType="1"/>
        </xdr:cNvSpPr>
      </xdr:nvSpPr>
      <xdr:spPr bwMode="auto">
        <a:xfrm>
          <a:off x="8636000" y="2832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292100</xdr:colOff>
      <xdr:row>16</xdr:row>
      <xdr:rowOff>203200</xdr:rowOff>
    </xdr:from>
    <xdr:to>
      <xdr:col>8</xdr:col>
      <xdr:colOff>987425</xdr:colOff>
      <xdr:row>16</xdr:row>
      <xdr:rowOff>203200</xdr:rowOff>
    </xdr:to>
    <xdr:sp macro="" textlink="">
      <xdr:nvSpPr>
        <xdr:cNvPr id="75" name="Line 49"/>
        <xdr:cNvSpPr>
          <a:spLocks noChangeShapeType="1"/>
        </xdr:cNvSpPr>
      </xdr:nvSpPr>
      <xdr:spPr bwMode="auto">
        <a:xfrm>
          <a:off x="9055100" y="8128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368300</xdr:colOff>
      <xdr:row>24</xdr:row>
      <xdr:rowOff>215900</xdr:rowOff>
    </xdr:from>
    <xdr:to>
      <xdr:col>8</xdr:col>
      <xdr:colOff>1063625</xdr:colOff>
      <xdr:row>24</xdr:row>
      <xdr:rowOff>215900</xdr:rowOff>
    </xdr:to>
    <xdr:sp macro="" textlink="">
      <xdr:nvSpPr>
        <xdr:cNvPr id="76" name="Line 49"/>
        <xdr:cNvSpPr>
          <a:spLocks noChangeShapeType="1"/>
        </xdr:cNvSpPr>
      </xdr:nvSpPr>
      <xdr:spPr bwMode="auto">
        <a:xfrm>
          <a:off x="9131300" y="8585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317500</xdr:colOff>
      <xdr:row>25</xdr:row>
      <xdr:rowOff>342900</xdr:rowOff>
    </xdr:from>
    <xdr:to>
      <xdr:col>8</xdr:col>
      <xdr:colOff>1012825</xdr:colOff>
      <xdr:row>25</xdr:row>
      <xdr:rowOff>342900</xdr:rowOff>
    </xdr:to>
    <xdr:sp macro="" textlink="">
      <xdr:nvSpPr>
        <xdr:cNvPr id="77" name="Line 49"/>
        <xdr:cNvSpPr>
          <a:spLocks noChangeShapeType="1"/>
        </xdr:cNvSpPr>
      </xdr:nvSpPr>
      <xdr:spPr bwMode="auto">
        <a:xfrm>
          <a:off x="9080500" y="9156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393700</xdr:colOff>
      <xdr:row>32</xdr:row>
      <xdr:rowOff>304800</xdr:rowOff>
    </xdr:from>
    <xdr:to>
      <xdr:col>8</xdr:col>
      <xdr:colOff>1089025</xdr:colOff>
      <xdr:row>32</xdr:row>
      <xdr:rowOff>304800</xdr:rowOff>
    </xdr:to>
    <xdr:sp macro="" textlink="">
      <xdr:nvSpPr>
        <xdr:cNvPr id="44" name="Line 49"/>
        <xdr:cNvSpPr>
          <a:spLocks noChangeShapeType="1"/>
        </xdr:cNvSpPr>
      </xdr:nvSpPr>
      <xdr:spPr bwMode="auto">
        <a:xfrm>
          <a:off x="9118600" y="16383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241300</xdr:colOff>
      <xdr:row>27</xdr:row>
      <xdr:rowOff>215900</xdr:rowOff>
    </xdr:from>
    <xdr:to>
      <xdr:col>8</xdr:col>
      <xdr:colOff>936625</xdr:colOff>
      <xdr:row>27</xdr:row>
      <xdr:rowOff>215900</xdr:rowOff>
    </xdr:to>
    <xdr:sp macro="" textlink="">
      <xdr:nvSpPr>
        <xdr:cNvPr id="45" name="Line 49"/>
        <xdr:cNvSpPr>
          <a:spLocks noChangeShapeType="1"/>
        </xdr:cNvSpPr>
      </xdr:nvSpPr>
      <xdr:spPr bwMode="auto">
        <a:xfrm>
          <a:off x="8966200" y="11544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330200</xdr:colOff>
      <xdr:row>26</xdr:row>
      <xdr:rowOff>266700</xdr:rowOff>
    </xdr:from>
    <xdr:to>
      <xdr:col>8</xdr:col>
      <xdr:colOff>1025525</xdr:colOff>
      <xdr:row>26</xdr:row>
      <xdr:rowOff>266700</xdr:rowOff>
    </xdr:to>
    <xdr:sp macro="" textlink="">
      <xdr:nvSpPr>
        <xdr:cNvPr id="53" name="Line 49"/>
        <xdr:cNvSpPr>
          <a:spLocks noChangeShapeType="1"/>
        </xdr:cNvSpPr>
      </xdr:nvSpPr>
      <xdr:spPr bwMode="auto">
        <a:xfrm>
          <a:off x="9055100" y="1062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279400</xdr:colOff>
      <xdr:row>39</xdr:row>
      <xdr:rowOff>215900</xdr:rowOff>
    </xdr:from>
    <xdr:to>
      <xdr:col>8</xdr:col>
      <xdr:colOff>974725</xdr:colOff>
      <xdr:row>39</xdr:row>
      <xdr:rowOff>215900</xdr:rowOff>
    </xdr:to>
    <xdr:sp macro="" textlink="">
      <xdr:nvSpPr>
        <xdr:cNvPr id="55" name="Line 49"/>
        <xdr:cNvSpPr>
          <a:spLocks noChangeShapeType="1"/>
        </xdr:cNvSpPr>
      </xdr:nvSpPr>
      <xdr:spPr bwMode="auto">
        <a:xfrm>
          <a:off x="9004300" y="172085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368300</xdr:colOff>
      <xdr:row>35</xdr:row>
      <xdr:rowOff>215900</xdr:rowOff>
    </xdr:from>
    <xdr:to>
      <xdr:col>8</xdr:col>
      <xdr:colOff>1063625</xdr:colOff>
      <xdr:row>35</xdr:row>
      <xdr:rowOff>215900</xdr:rowOff>
    </xdr:to>
    <xdr:sp macro="" textlink="">
      <xdr:nvSpPr>
        <xdr:cNvPr id="56" name="Line 49"/>
        <xdr:cNvSpPr>
          <a:spLocks noChangeShapeType="1"/>
        </xdr:cNvSpPr>
      </xdr:nvSpPr>
      <xdr:spPr bwMode="auto">
        <a:xfrm>
          <a:off x="9093200" y="154305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304800</xdr:colOff>
      <xdr:row>31</xdr:row>
      <xdr:rowOff>241300</xdr:rowOff>
    </xdr:from>
    <xdr:to>
      <xdr:col>8</xdr:col>
      <xdr:colOff>1000125</xdr:colOff>
      <xdr:row>31</xdr:row>
      <xdr:rowOff>241300</xdr:rowOff>
    </xdr:to>
    <xdr:sp macro="" textlink="">
      <xdr:nvSpPr>
        <xdr:cNvPr id="67" name="Line 49"/>
        <xdr:cNvSpPr>
          <a:spLocks noChangeShapeType="1"/>
        </xdr:cNvSpPr>
      </xdr:nvSpPr>
      <xdr:spPr bwMode="auto">
        <a:xfrm>
          <a:off x="9029700" y="13055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342900</xdr:colOff>
      <xdr:row>18</xdr:row>
      <xdr:rowOff>419100</xdr:rowOff>
    </xdr:from>
    <xdr:to>
      <xdr:col>8</xdr:col>
      <xdr:colOff>1038225</xdr:colOff>
      <xdr:row>18</xdr:row>
      <xdr:rowOff>419100</xdr:rowOff>
    </xdr:to>
    <xdr:sp macro="" textlink="">
      <xdr:nvSpPr>
        <xdr:cNvPr id="70" name="Line 49"/>
        <xdr:cNvSpPr>
          <a:spLocks noChangeShapeType="1"/>
        </xdr:cNvSpPr>
      </xdr:nvSpPr>
      <xdr:spPr bwMode="auto">
        <a:xfrm>
          <a:off x="9067800" y="9004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330200</xdr:colOff>
      <xdr:row>47</xdr:row>
      <xdr:rowOff>241300</xdr:rowOff>
    </xdr:from>
    <xdr:to>
      <xdr:col>8</xdr:col>
      <xdr:colOff>1025525</xdr:colOff>
      <xdr:row>47</xdr:row>
      <xdr:rowOff>241300</xdr:rowOff>
    </xdr:to>
    <xdr:sp macro="" textlink="">
      <xdr:nvSpPr>
        <xdr:cNvPr id="73" name="Line 49"/>
        <xdr:cNvSpPr>
          <a:spLocks noChangeShapeType="1"/>
        </xdr:cNvSpPr>
      </xdr:nvSpPr>
      <xdr:spPr bwMode="auto">
        <a:xfrm>
          <a:off x="9055100" y="229235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304800</xdr:colOff>
      <xdr:row>45</xdr:row>
      <xdr:rowOff>228600</xdr:rowOff>
    </xdr:from>
    <xdr:to>
      <xdr:col>8</xdr:col>
      <xdr:colOff>1000125</xdr:colOff>
      <xdr:row>45</xdr:row>
      <xdr:rowOff>228600</xdr:rowOff>
    </xdr:to>
    <xdr:sp macro="" textlink="">
      <xdr:nvSpPr>
        <xdr:cNvPr id="78" name="Line 49"/>
        <xdr:cNvSpPr>
          <a:spLocks noChangeShapeType="1"/>
        </xdr:cNvSpPr>
      </xdr:nvSpPr>
      <xdr:spPr bwMode="auto">
        <a:xfrm>
          <a:off x="9029700" y="22009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215900</xdr:colOff>
      <xdr:row>51</xdr:row>
      <xdr:rowOff>215900</xdr:rowOff>
    </xdr:from>
    <xdr:to>
      <xdr:col>8</xdr:col>
      <xdr:colOff>911225</xdr:colOff>
      <xdr:row>51</xdr:row>
      <xdr:rowOff>215900</xdr:rowOff>
    </xdr:to>
    <xdr:sp macro="" textlink="">
      <xdr:nvSpPr>
        <xdr:cNvPr id="79" name="Line 49"/>
        <xdr:cNvSpPr>
          <a:spLocks noChangeShapeType="1"/>
        </xdr:cNvSpPr>
      </xdr:nvSpPr>
      <xdr:spPr bwMode="auto">
        <a:xfrm>
          <a:off x="8940800" y="24676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292100</xdr:colOff>
      <xdr:row>28</xdr:row>
      <xdr:rowOff>203200</xdr:rowOff>
    </xdr:from>
    <xdr:to>
      <xdr:col>8</xdr:col>
      <xdr:colOff>987425</xdr:colOff>
      <xdr:row>28</xdr:row>
      <xdr:rowOff>203200</xdr:rowOff>
    </xdr:to>
    <xdr:sp macro="" textlink="">
      <xdr:nvSpPr>
        <xdr:cNvPr id="80" name="Line 49"/>
        <xdr:cNvSpPr>
          <a:spLocks noChangeShapeType="1"/>
        </xdr:cNvSpPr>
      </xdr:nvSpPr>
      <xdr:spPr bwMode="auto">
        <a:xfrm>
          <a:off x="9017000" y="13830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279400</xdr:colOff>
      <xdr:row>29</xdr:row>
      <xdr:rowOff>330200</xdr:rowOff>
    </xdr:from>
    <xdr:to>
      <xdr:col>8</xdr:col>
      <xdr:colOff>974725</xdr:colOff>
      <xdr:row>29</xdr:row>
      <xdr:rowOff>330200</xdr:rowOff>
    </xdr:to>
    <xdr:sp macro="" textlink="">
      <xdr:nvSpPr>
        <xdr:cNvPr id="81" name="Line 49"/>
        <xdr:cNvSpPr>
          <a:spLocks noChangeShapeType="1"/>
        </xdr:cNvSpPr>
      </xdr:nvSpPr>
      <xdr:spPr bwMode="auto">
        <a:xfrm>
          <a:off x="9004300" y="14401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381000</xdr:colOff>
      <xdr:row>17</xdr:row>
      <xdr:rowOff>342900</xdr:rowOff>
    </xdr:from>
    <xdr:to>
      <xdr:col>8</xdr:col>
      <xdr:colOff>1076325</xdr:colOff>
      <xdr:row>17</xdr:row>
      <xdr:rowOff>342900</xdr:rowOff>
    </xdr:to>
    <xdr:sp macro="" textlink="">
      <xdr:nvSpPr>
        <xdr:cNvPr id="82" name="Line 49"/>
        <xdr:cNvSpPr>
          <a:spLocks noChangeShapeType="1"/>
        </xdr:cNvSpPr>
      </xdr:nvSpPr>
      <xdr:spPr bwMode="auto">
        <a:xfrm>
          <a:off x="9105900" y="826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381000</xdr:colOff>
      <xdr:row>19</xdr:row>
      <xdr:rowOff>203200</xdr:rowOff>
    </xdr:from>
    <xdr:to>
      <xdr:col>8</xdr:col>
      <xdr:colOff>1076325</xdr:colOff>
      <xdr:row>19</xdr:row>
      <xdr:rowOff>203200</xdr:rowOff>
    </xdr:to>
    <xdr:sp macro="" textlink="">
      <xdr:nvSpPr>
        <xdr:cNvPr id="83" name="Line 49"/>
        <xdr:cNvSpPr>
          <a:spLocks noChangeShapeType="1"/>
        </xdr:cNvSpPr>
      </xdr:nvSpPr>
      <xdr:spPr bwMode="auto">
        <a:xfrm>
          <a:off x="9105900" y="9613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75"/>
  <sheetViews>
    <sheetView tabSelected="1" topLeftCell="A37" zoomScale="75" zoomScaleNormal="75" workbookViewId="0">
      <selection activeCell="N43" sqref="N43"/>
    </sheetView>
  </sheetViews>
  <sheetFormatPr defaultRowHeight="12.75"/>
  <cols>
    <col min="1" max="1" width="4.28515625" style="3" customWidth="1"/>
    <col min="2" max="2" width="37.140625" style="3" customWidth="1"/>
    <col min="3" max="3" width="31.28515625" style="3" customWidth="1"/>
    <col min="4" max="4" width="4.140625" style="3" customWidth="1"/>
    <col min="5" max="5" width="14.42578125" style="3" customWidth="1"/>
    <col min="6" max="6" width="18.28515625" style="4" bestFit="1" customWidth="1"/>
    <col min="7" max="7" width="10.42578125" style="5" customWidth="1"/>
    <col min="8" max="8" width="10.7109375" style="3" customWidth="1"/>
    <col min="9" max="9" width="21" style="3" customWidth="1"/>
    <col min="10" max="10" width="14.42578125" style="6" bestFit="1" customWidth="1"/>
    <col min="11" max="11" width="10.7109375" style="7" customWidth="1"/>
    <col min="12" max="12" width="15.42578125" style="6" customWidth="1"/>
    <col min="13" max="13" width="8.42578125" style="6" customWidth="1"/>
    <col min="14" max="14" width="12.42578125" style="3" customWidth="1"/>
    <col min="15" max="15" width="7.7109375" style="3" bestFit="1" customWidth="1"/>
    <col min="16" max="16" width="1.140625" style="3" customWidth="1"/>
    <col min="17" max="16384" width="9.140625" style="3"/>
  </cols>
  <sheetData>
    <row r="1" spans="1:15" s="1" customFormat="1" ht="34.5" customHeight="1">
      <c r="A1" s="402" t="s">
        <v>43</v>
      </c>
      <c r="B1" s="403"/>
      <c r="C1" s="403"/>
      <c r="D1" s="403"/>
      <c r="E1" s="403"/>
      <c r="F1" s="403"/>
      <c r="G1" s="403"/>
      <c r="H1" s="403"/>
      <c r="I1" s="403"/>
      <c r="J1" s="403"/>
      <c r="K1" s="403"/>
      <c r="L1" s="403"/>
      <c r="M1" s="403"/>
      <c r="N1" s="403"/>
      <c r="O1" s="404"/>
    </row>
    <row r="2" spans="1:15" s="1" customFormat="1" ht="24" customHeight="1" thickBot="1">
      <c r="A2" s="405" t="s">
        <v>123</v>
      </c>
      <c r="B2" s="406"/>
      <c r="C2" s="406"/>
      <c r="D2" s="406"/>
      <c r="E2" s="406"/>
      <c r="F2" s="406"/>
      <c r="G2" s="406"/>
      <c r="H2" s="406"/>
      <c r="I2" s="406"/>
      <c r="J2" s="406"/>
      <c r="K2" s="406"/>
      <c r="L2" s="406"/>
      <c r="M2" s="406"/>
      <c r="N2" s="406"/>
      <c r="O2" s="407"/>
    </row>
    <row r="3" spans="1:15" s="2" customFormat="1" ht="35.25" customHeight="1">
      <c r="A3" s="429" t="s">
        <v>47</v>
      </c>
      <c r="B3" s="427" t="s">
        <v>9</v>
      </c>
      <c r="C3" s="408" t="s">
        <v>15</v>
      </c>
      <c r="D3" s="344" t="s">
        <v>91</v>
      </c>
      <c r="E3" s="410" t="s">
        <v>13</v>
      </c>
      <c r="F3" s="412" t="s">
        <v>149</v>
      </c>
      <c r="G3" s="413"/>
      <c r="H3" s="415" t="s">
        <v>45</v>
      </c>
      <c r="I3" s="417" t="s">
        <v>150</v>
      </c>
      <c r="J3" s="418"/>
      <c r="K3" s="421" t="s">
        <v>46</v>
      </c>
      <c r="L3" s="423" t="s">
        <v>148</v>
      </c>
      <c r="M3" s="424"/>
      <c r="N3" s="412" t="s">
        <v>151</v>
      </c>
      <c r="O3" s="431"/>
    </row>
    <row r="4" spans="1:15" s="2" customFormat="1" ht="42" customHeight="1" thickBot="1">
      <c r="A4" s="430"/>
      <c r="B4" s="428"/>
      <c r="C4" s="409"/>
      <c r="D4" s="345"/>
      <c r="E4" s="411"/>
      <c r="F4" s="414"/>
      <c r="G4" s="414"/>
      <c r="H4" s="416"/>
      <c r="I4" s="419"/>
      <c r="J4" s="420"/>
      <c r="K4" s="422"/>
      <c r="L4" s="425"/>
      <c r="M4" s="426"/>
      <c r="N4" s="114" t="s">
        <v>78</v>
      </c>
      <c r="O4" s="115" t="s">
        <v>79</v>
      </c>
    </row>
    <row r="5" spans="1:15" ht="35.25" customHeight="1">
      <c r="A5" s="125">
        <v>1</v>
      </c>
      <c r="B5" s="148" t="s">
        <v>33</v>
      </c>
      <c r="C5" s="149" t="s">
        <v>41</v>
      </c>
      <c r="D5" s="216">
        <v>9</v>
      </c>
      <c r="E5" s="150" t="s">
        <v>75</v>
      </c>
      <c r="F5" s="159">
        <v>2.177</v>
      </c>
      <c r="G5" s="151" t="s">
        <v>10</v>
      </c>
      <c r="H5" s="152">
        <v>0.65</v>
      </c>
      <c r="I5" s="153" t="s">
        <v>94</v>
      </c>
      <c r="J5" s="154">
        <f>(F5*1000)/(4679*0.65)</f>
        <v>0.7158005490982623</v>
      </c>
      <c r="K5" s="155">
        <f>+(J5/$J$5)*100</f>
        <v>100</v>
      </c>
      <c r="L5" s="206">
        <v>0.85799999999999998</v>
      </c>
      <c r="M5" s="156" t="s">
        <v>10</v>
      </c>
      <c r="N5" s="157">
        <f>+(F5/L5)-1</f>
        <v>1.5372960372960374</v>
      </c>
      <c r="O5" s="184">
        <v>6</v>
      </c>
    </row>
    <row r="6" spans="1:15" s="2" customFormat="1" ht="35.1" customHeight="1">
      <c r="A6" s="125">
        <v>2</v>
      </c>
      <c r="B6" s="25" t="s">
        <v>32</v>
      </c>
      <c r="C6" s="26" t="s">
        <v>31</v>
      </c>
      <c r="D6" s="217">
        <v>9</v>
      </c>
      <c r="E6" s="27" t="s">
        <v>74</v>
      </c>
      <c r="F6" s="160">
        <v>2.69</v>
      </c>
      <c r="G6" s="28" t="s">
        <v>10</v>
      </c>
      <c r="H6" s="29">
        <v>0.65</v>
      </c>
      <c r="I6" s="30" t="s">
        <v>95</v>
      </c>
      <c r="J6" s="31">
        <f>(F6*1000)/(4959*0.65)</f>
        <v>0.8345354987823228</v>
      </c>
      <c r="K6" s="128">
        <f t="shared" ref="K6:K53" si="0">+(J6/$J$5)*100</f>
        <v>116.58771424995946</v>
      </c>
      <c r="L6" s="210">
        <v>0.99099999999999999</v>
      </c>
      <c r="M6" s="51" t="s">
        <v>10</v>
      </c>
      <c r="N6" s="32">
        <f t="shared" ref="N6" si="1">+(F6/L6)-1</f>
        <v>1.7144298688193742</v>
      </c>
      <c r="O6" s="186">
        <v>7</v>
      </c>
    </row>
    <row r="7" spans="1:15" s="2" customFormat="1" ht="35.1" customHeight="1">
      <c r="A7" s="125">
        <v>3</v>
      </c>
      <c r="B7" s="116" t="s">
        <v>50</v>
      </c>
      <c r="C7" s="117" t="s">
        <v>17</v>
      </c>
      <c r="D7" s="219">
        <v>4</v>
      </c>
      <c r="E7" s="118" t="s">
        <v>8</v>
      </c>
      <c r="F7" s="119">
        <v>7.1479949999999999</v>
      </c>
      <c r="G7" s="120" t="s">
        <v>11</v>
      </c>
      <c r="H7" s="121">
        <v>0.93</v>
      </c>
      <c r="I7" s="122" t="s">
        <v>88</v>
      </c>
      <c r="J7" s="56">
        <f>(F7*1000)/(8250*0.93)</f>
        <v>0.93163831867057667</v>
      </c>
      <c r="K7" s="126">
        <f t="shared" si="0"/>
        <v>130.1533394804207</v>
      </c>
      <c r="L7" s="199">
        <v>1.5110939999999999</v>
      </c>
      <c r="M7" s="123" t="s">
        <v>76</v>
      </c>
      <c r="N7" s="124">
        <f t="shared" ref="N7" si="2">+(F7/L7)-1</f>
        <v>3.7303443730171653</v>
      </c>
      <c r="O7" s="190">
        <v>10</v>
      </c>
    </row>
    <row r="8" spans="1:15" s="2" customFormat="1" ht="35.1" customHeight="1">
      <c r="A8" s="125">
        <v>4</v>
      </c>
      <c r="B8" s="158" t="s">
        <v>80</v>
      </c>
      <c r="C8" s="42" t="s">
        <v>17</v>
      </c>
      <c r="D8" s="220">
        <v>4</v>
      </c>
      <c r="E8" s="43" t="s">
        <v>8</v>
      </c>
      <c r="F8" s="119">
        <v>7.1479949999999999</v>
      </c>
      <c r="G8" s="120" t="s">
        <v>11</v>
      </c>
      <c r="H8" s="121">
        <v>0.93</v>
      </c>
      <c r="I8" s="122" t="s">
        <v>88</v>
      </c>
      <c r="J8" s="48">
        <f>(F8*1000)/(8250*0.93)</f>
        <v>0.93163831867057667</v>
      </c>
      <c r="K8" s="127">
        <f t="shared" si="0"/>
        <v>130.1533394804207</v>
      </c>
      <c r="L8" s="200">
        <v>2.3696950000000001</v>
      </c>
      <c r="M8" s="50" t="s">
        <v>76</v>
      </c>
      <c r="N8" s="49">
        <f>+(F8/L8)-1</f>
        <v>2.0164198346200668</v>
      </c>
      <c r="O8" s="185">
        <v>10</v>
      </c>
    </row>
    <row r="9" spans="1:15" s="2" customFormat="1" ht="35.1" customHeight="1">
      <c r="A9" s="125">
        <v>5</v>
      </c>
      <c r="B9" s="55" t="s">
        <v>52</v>
      </c>
      <c r="C9" s="42" t="s">
        <v>69</v>
      </c>
      <c r="D9" s="220">
        <v>3</v>
      </c>
      <c r="E9" s="43" t="s">
        <v>8</v>
      </c>
      <c r="F9" s="44">
        <v>7.3305360000000004</v>
      </c>
      <c r="G9" s="45" t="s">
        <v>11</v>
      </c>
      <c r="H9" s="46">
        <v>0.93</v>
      </c>
      <c r="I9" s="47" t="s">
        <v>106</v>
      </c>
      <c r="J9" s="56">
        <f t="shared" ref="J9" si="3">(F9*1000)/(8250*0.93)</f>
        <v>0.95542991202346039</v>
      </c>
      <c r="K9" s="127">
        <f t="shared" si="0"/>
        <v>133.47711359359445</v>
      </c>
      <c r="L9" s="200">
        <v>1.6123970000000001</v>
      </c>
      <c r="M9" s="50" t="s">
        <v>76</v>
      </c>
      <c r="N9" s="49">
        <f t="shared" ref="N9:N14" si="4">+(F9/L9)-1</f>
        <v>3.5463592403111637</v>
      </c>
      <c r="O9" s="185">
        <v>18</v>
      </c>
    </row>
    <row r="10" spans="1:15" s="2" customFormat="1" ht="35.1" customHeight="1">
      <c r="A10" s="125">
        <v>6</v>
      </c>
      <c r="B10" s="41" t="s">
        <v>53</v>
      </c>
      <c r="C10" s="42" t="s">
        <v>73</v>
      </c>
      <c r="D10" s="220">
        <v>3</v>
      </c>
      <c r="E10" s="43" t="s">
        <v>8</v>
      </c>
      <c r="F10" s="44">
        <v>7.4461389999999996</v>
      </c>
      <c r="G10" s="45" t="s">
        <v>11</v>
      </c>
      <c r="H10" s="46">
        <v>0.93</v>
      </c>
      <c r="I10" s="47" t="s">
        <v>118</v>
      </c>
      <c r="J10" s="48">
        <f t="shared" ref="J10:J14" si="5">(F10*1000)/(8250*0.93)</f>
        <v>0.97049710003258383</v>
      </c>
      <c r="K10" s="127">
        <f t="shared" si="0"/>
        <v>135.58205581920529</v>
      </c>
      <c r="L10" s="200">
        <v>1.6765509999999999</v>
      </c>
      <c r="M10" s="50" t="s">
        <v>76</v>
      </c>
      <c r="N10" s="49">
        <f t="shared" si="4"/>
        <v>3.4413435678365882</v>
      </c>
      <c r="O10" s="185">
        <v>17</v>
      </c>
    </row>
    <row r="11" spans="1:15" s="2" customFormat="1" ht="50.25" customHeight="1">
      <c r="A11" s="125">
        <v>7</v>
      </c>
      <c r="B11" s="162" t="s">
        <v>84</v>
      </c>
      <c r="C11" s="163" t="s">
        <v>71</v>
      </c>
      <c r="D11" s="221">
        <v>3</v>
      </c>
      <c r="E11" s="164" t="s">
        <v>8</v>
      </c>
      <c r="F11" s="165">
        <v>7.5165610000000003</v>
      </c>
      <c r="G11" s="166" t="s">
        <v>11</v>
      </c>
      <c r="H11" s="167">
        <v>0.93</v>
      </c>
      <c r="I11" s="168" t="s">
        <v>101</v>
      </c>
      <c r="J11" s="169">
        <f>(F11*1000)/(8250*0.93)</f>
        <v>0.97967559465623988</v>
      </c>
      <c r="K11" s="170">
        <f>+(J11/$J$5)*100</f>
        <v>136.86432566870715</v>
      </c>
      <c r="L11" s="202">
        <v>2.5916920000000001</v>
      </c>
      <c r="M11" s="171" t="s">
        <v>76</v>
      </c>
      <c r="N11" s="172">
        <f t="shared" ref="N11" si="6">+(F11/L11)-1</f>
        <v>1.9002524219698946</v>
      </c>
      <c r="O11" s="183">
        <v>9</v>
      </c>
    </row>
    <row r="12" spans="1:15" s="2" customFormat="1" ht="35.1" customHeight="1">
      <c r="A12" s="125">
        <v>8</v>
      </c>
      <c r="B12" s="55" t="s">
        <v>55</v>
      </c>
      <c r="C12" s="42" t="s">
        <v>69</v>
      </c>
      <c r="D12" s="220">
        <v>3</v>
      </c>
      <c r="E12" s="43" t="s">
        <v>8</v>
      </c>
      <c r="F12" s="44">
        <v>7.5219389999999997</v>
      </c>
      <c r="G12" s="45" t="s">
        <v>11</v>
      </c>
      <c r="H12" s="46">
        <v>0.93</v>
      </c>
      <c r="I12" s="47" t="s">
        <v>105</v>
      </c>
      <c r="J12" s="48">
        <f t="shared" si="5"/>
        <v>0.98037653958944271</v>
      </c>
      <c r="K12" s="127">
        <f t="shared" si="0"/>
        <v>136.96225028389304</v>
      </c>
      <c r="L12" s="200">
        <v>1.7186170000000001</v>
      </c>
      <c r="M12" s="50" t="s">
        <v>76</v>
      </c>
      <c r="N12" s="49">
        <f t="shared" si="4"/>
        <v>3.3767395527915758</v>
      </c>
      <c r="O12" s="185">
        <v>16</v>
      </c>
    </row>
    <row r="13" spans="1:15" ht="35.25" customHeight="1">
      <c r="A13" s="125">
        <v>9</v>
      </c>
      <c r="B13" s="162" t="s">
        <v>56</v>
      </c>
      <c r="C13" s="163" t="s">
        <v>73</v>
      </c>
      <c r="D13" s="221">
        <v>3</v>
      </c>
      <c r="E13" s="164" t="s">
        <v>8</v>
      </c>
      <c r="F13" s="165">
        <v>7.5865859999999996</v>
      </c>
      <c r="G13" s="166" t="s">
        <v>11</v>
      </c>
      <c r="H13" s="167">
        <v>0.93</v>
      </c>
      <c r="I13" s="168" t="s">
        <v>117</v>
      </c>
      <c r="J13" s="169">
        <f t="shared" si="5"/>
        <v>0.98880234604105566</v>
      </c>
      <c r="K13" s="170">
        <f t="shared" si="0"/>
        <v>138.13936679522115</v>
      </c>
      <c r="L13" s="201">
        <v>1.7544820000000001</v>
      </c>
      <c r="M13" s="171" t="s">
        <v>76</v>
      </c>
      <c r="N13" s="172">
        <f t="shared" si="4"/>
        <v>3.3241173178180219</v>
      </c>
      <c r="O13" s="183">
        <v>15</v>
      </c>
    </row>
    <row r="14" spans="1:15" s="2" customFormat="1" ht="35.1" customHeight="1">
      <c r="A14" s="125">
        <v>10</v>
      </c>
      <c r="B14" s="162" t="s">
        <v>53</v>
      </c>
      <c r="C14" s="163" t="s">
        <v>18</v>
      </c>
      <c r="D14" s="221">
        <v>3</v>
      </c>
      <c r="E14" s="164" t="s">
        <v>8</v>
      </c>
      <c r="F14" s="165">
        <v>7.5964419999999997</v>
      </c>
      <c r="G14" s="166" t="s">
        <v>11</v>
      </c>
      <c r="H14" s="167">
        <v>0.93</v>
      </c>
      <c r="I14" s="168" t="s">
        <v>112</v>
      </c>
      <c r="J14" s="169">
        <f t="shared" si="5"/>
        <v>0.99008693385467583</v>
      </c>
      <c r="K14" s="170">
        <f t="shared" si="0"/>
        <v>138.31882849237107</v>
      </c>
      <c r="L14" s="202">
        <v>1.7599629999999999</v>
      </c>
      <c r="M14" s="171" t="s">
        <v>76</v>
      </c>
      <c r="N14" s="172">
        <f t="shared" si="4"/>
        <v>3.3162509666396396</v>
      </c>
      <c r="O14" s="183">
        <v>14</v>
      </c>
    </row>
    <row r="15" spans="1:15" s="2" customFormat="1" ht="52.5" customHeight="1">
      <c r="A15" s="125">
        <v>11</v>
      </c>
      <c r="B15" s="162" t="s">
        <v>83</v>
      </c>
      <c r="C15" s="163" t="s">
        <v>71</v>
      </c>
      <c r="D15" s="221">
        <v>3</v>
      </c>
      <c r="E15" s="164" t="s">
        <v>8</v>
      </c>
      <c r="F15" s="165">
        <v>7.7972869999999999</v>
      </c>
      <c r="G15" s="166" t="s">
        <v>11</v>
      </c>
      <c r="H15" s="167">
        <v>0.93</v>
      </c>
      <c r="I15" s="168" t="s">
        <v>100</v>
      </c>
      <c r="J15" s="169">
        <f t="shared" ref="J15" si="7">(F15*1000)/(8250*0.93)</f>
        <v>1.0162641902899967</v>
      </c>
      <c r="K15" s="170">
        <f t="shared" si="0"/>
        <v>141.9758886145375</v>
      </c>
      <c r="L15" s="202">
        <v>2.6935769999999999</v>
      </c>
      <c r="M15" s="171" t="s">
        <v>76</v>
      </c>
      <c r="N15" s="172">
        <f t="shared" ref="N15" si="8">+(F15/L15)-1</f>
        <v>1.8947704112412604</v>
      </c>
      <c r="O15" s="183">
        <v>8</v>
      </c>
    </row>
    <row r="16" spans="1:15" s="2" customFormat="1" ht="35.1" customHeight="1">
      <c r="A16" s="125">
        <v>12</v>
      </c>
      <c r="B16" s="57" t="s">
        <v>56</v>
      </c>
      <c r="C16" s="58" t="s">
        <v>18</v>
      </c>
      <c r="D16" s="222">
        <v>3</v>
      </c>
      <c r="E16" s="59" t="s">
        <v>8</v>
      </c>
      <c r="F16" s="60">
        <v>7.8778040000000003</v>
      </c>
      <c r="G16" s="61" t="s">
        <v>11</v>
      </c>
      <c r="H16" s="62">
        <v>0.93</v>
      </c>
      <c r="I16" s="63" t="s">
        <v>111</v>
      </c>
      <c r="J16" s="64">
        <f>(F16*1000)/(8250*0.93)</f>
        <v>1.026758422939068</v>
      </c>
      <c r="K16" s="129">
        <f t="shared" si="0"/>
        <v>143.44197196167821</v>
      </c>
      <c r="L16" s="209">
        <v>1.9216549999999999</v>
      </c>
      <c r="M16" s="65" t="s">
        <v>76</v>
      </c>
      <c r="N16" s="66">
        <f>+(F16/L16)-1</f>
        <v>3.0994892423457907</v>
      </c>
      <c r="O16" s="188">
        <v>12</v>
      </c>
    </row>
    <row r="17" spans="1:15" ht="35.25" customHeight="1">
      <c r="A17" s="125">
        <v>13</v>
      </c>
      <c r="B17" s="137" t="s">
        <v>57</v>
      </c>
      <c r="C17" s="138" t="s">
        <v>19</v>
      </c>
      <c r="D17" s="223">
        <v>3</v>
      </c>
      <c r="E17" s="139" t="s">
        <v>8</v>
      </c>
      <c r="F17" s="140">
        <v>8.1263640000000006</v>
      </c>
      <c r="G17" s="141" t="s">
        <v>11</v>
      </c>
      <c r="H17" s="142">
        <v>0.93</v>
      </c>
      <c r="I17" s="143" t="s">
        <v>97</v>
      </c>
      <c r="J17" s="144">
        <f>(F17*1000)/(8250*0.93)</f>
        <v>1.0591546432062562</v>
      </c>
      <c r="K17" s="145">
        <f t="shared" si="0"/>
        <v>147.96784447015833</v>
      </c>
      <c r="L17" s="207">
        <v>1.9124950000000001</v>
      </c>
      <c r="M17" s="146" t="s">
        <v>76</v>
      </c>
      <c r="N17" s="147">
        <f>+(F17/L17)-1</f>
        <v>3.2490903244191491</v>
      </c>
      <c r="O17" s="189">
        <v>13</v>
      </c>
    </row>
    <row r="18" spans="1:15" s="2" customFormat="1" ht="51.75" customHeight="1">
      <c r="A18" s="125">
        <v>14</v>
      </c>
      <c r="B18" s="67" t="s">
        <v>133</v>
      </c>
      <c r="C18" s="68" t="s">
        <v>17</v>
      </c>
      <c r="D18" s="224">
        <v>4</v>
      </c>
      <c r="E18" s="69" t="s">
        <v>8</v>
      </c>
      <c r="F18" s="70">
        <v>8.9292440000000006</v>
      </c>
      <c r="G18" s="71" t="s">
        <v>11</v>
      </c>
      <c r="H18" s="72">
        <v>0.93</v>
      </c>
      <c r="I18" s="73" t="s">
        <v>132</v>
      </c>
      <c r="J18" s="74">
        <f t="shared" ref="J18" si="9">(F18*1000)/(8250*0.93)</f>
        <v>1.1637985011404366</v>
      </c>
      <c r="K18" s="131">
        <f t="shared" ref="K18" si="10">+(J18/$J$5)*100</f>
        <v>162.58698077370082</v>
      </c>
      <c r="L18" s="203">
        <v>1.5110939999999999</v>
      </c>
      <c r="M18" s="75" t="s">
        <v>76</v>
      </c>
      <c r="N18" s="76">
        <f t="shared" ref="N18" si="11">+(F18/L18)-1</f>
        <v>4.9091254415675012</v>
      </c>
      <c r="O18" s="196">
        <v>24</v>
      </c>
    </row>
    <row r="19" spans="1:15" s="2" customFormat="1" ht="65.25" customHeight="1">
      <c r="A19" s="125">
        <v>15</v>
      </c>
      <c r="B19" s="310" t="s">
        <v>140</v>
      </c>
      <c r="C19" s="80" t="s">
        <v>156</v>
      </c>
      <c r="D19" s="225">
        <v>3</v>
      </c>
      <c r="E19" s="81" t="s">
        <v>8</v>
      </c>
      <c r="F19" s="82">
        <v>9.3776910000000004</v>
      </c>
      <c r="G19" s="83" t="s">
        <v>11</v>
      </c>
      <c r="H19" s="84">
        <v>0.93</v>
      </c>
      <c r="I19" s="85" t="s">
        <v>139</v>
      </c>
      <c r="J19" s="86">
        <f t="shared" ref="J19" si="12">(F19*1000)/(8250*0.93)</f>
        <v>1.2222471163245359</v>
      </c>
      <c r="K19" s="132">
        <f t="shared" ref="K19" si="13">+(J19/$J$5)*100</f>
        <v>170.75246978565121</v>
      </c>
      <c r="L19" s="204">
        <v>1.7599629999999999</v>
      </c>
      <c r="M19" s="87" t="s">
        <v>76</v>
      </c>
      <c r="N19" s="88">
        <f t="shared" ref="N19" si="14">+(F19/L19)-1</f>
        <v>4.3283455390823562</v>
      </c>
      <c r="O19" s="195">
        <v>21</v>
      </c>
    </row>
    <row r="20" spans="1:15" s="2" customFormat="1" ht="35.1" customHeight="1">
      <c r="A20" s="125">
        <v>16</v>
      </c>
      <c r="B20" s="310" t="s">
        <v>137</v>
      </c>
      <c r="C20" s="80" t="s">
        <v>156</v>
      </c>
      <c r="D20" s="225">
        <v>3</v>
      </c>
      <c r="E20" s="81" t="s">
        <v>8</v>
      </c>
      <c r="F20" s="82">
        <v>9.6690529999999999</v>
      </c>
      <c r="G20" s="83" t="s">
        <v>11</v>
      </c>
      <c r="H20" s="84">
        <v>0.93</v>
      </c>
      <c r="I20" s="85" t="s">
        <v>138</v>
      </c>
      <c r="J20" s="86">
        <f t="shared" ref="J20" si="15">(F20*1000)/(8250*0.93)</f>
        <v>1.2602219615509938</v>
      </c>
      <c r="K20" s="132">
        <f t="shared" ref="K20" si="16">+(J20/$J$5)*100</f>
        <v>176.05769695742376</v>
      </c>
      <c r="L20" s="204">
        <v>1.9216549999999999</v>
      </c>
      <c r="M20" s="87" t="s">
        <v>76</v>
      </c>
      <c r="N20" s="88">
        <f t="shared" ref="N20" si="17">+(F20/L20)-1</f>
        <v>4.0316279457030531</v>
      </c>
      <c r="O20" s="195">
        <v>20</v>
      </c>
    </row>
    <row r="21" spans="1:15" s="2" customFormat="1" ht="35.1" customHeight="1">
      <c r="A21" s="125">
        <v>17</v>
      </c>
      <c r="B21" s="298" t="s">
        <v>23</v>
      </c>
      <c r="C21" s="299" t="s">
        <v>92</v>
      </c>
      <c r="D21" s="300">
        <v>8</v>
      </c>
      <c r="E21" s="301" t="s">
        <v>3</v>
      </c>
      <c r="F21" s="314">
        <v>9.9406780000000001</v>
      </c>
      <c r="G21" s="302" t="s">
        <v>10</v>
      </c>
      <c r="H21" s="303">
        <v>0.8</v>
      </c>
      <c r="I21" s="304" t="s">
        <v>142</v>
      </c>
      <c r="J21" s="305">
        <f>(F21*1000)/(9562*0.8)</f>
        <v>1.2995029805480025</v>
      </c>
      <c r="K21" s="306">
        <f>+(J21/$J$5)*100</f>
        <v>181.54540146484462</v>
      </c>
      <c r="L21" s="333">
        <v>5.3898305084000002</v>
      </c>
      <c r="M21" s="307" t="s">
        <v>10</v>
      </c>
      <c r="N21" s="308">
        <f>+(F21/L21)-1</f>
        <v>0.84433962895633674</v>
      </c>
      <c r="O21" s="309">
        <v>2</v>
      </c>
    </row>
    <row r="22" spans="1:15" s="2" customFormat="1" ht="35.1" customHeight="1">
      <c r="A22" s="125">
        <v>18</v>
      </c>
      <c r="B22" s="33" t="s">
        <v>38</v>
      </c>
      <c r="C22" s="34" t="s">
        <v>159</v>
      </c>
      <c r="D22" s="218">
        <v>10</v>
      </c>
      <c r="E22" s="35" t="s">
        <v>2</v>
      </c>
      <c r="F22" s="161">
        <v>6.27</v>
      </c>
      <c r="G22" s="36" t="s">
        <v>10</v>
      </c>
      <c r="H22" s="37">
        <v>0.65</v>
      </c>
      <c r="I22" s="38" t="s">
        <v>146</v>
      </c>
      <c r="J22" s="39">
        <f>(F22*1000)/(7000*0.65)</f>
        <v>1.378021978021978</v>
      </c>
      <c r="K22" s="130">
        <f>+(J22/$J$5)*100</f>
        <v>192.51479755889494</v>
      </c>
      <c r="L22" s="211">
        <v>2.542373</v>
      </c>
      <c r="M22" s="52" t="s">
        <v>10</v>
      </c>
      <c r="N22" s="40">
        <f>+(F22/L22)-1</f>
        <v>1.4661998849106719</v>
      </c>
      <c r="O22" s="187">
        <v>5</v>
      </c>
    </row>
    <row r="23" spans="1:15" s="8" customFormat="1" ht="34.5">
      <c r="A23" s="125">
        <v>19</v>
      </c>
      <c r="B23" s="233" t="s">
        <v>26</v>
      </c>
      <c r="C23" s="234" t="s">
        <v>27</v>
      </c>
      <c r="D23" s="235">
        <v>6</v>
      </c>
      <c r="E23" s="236" t="s">
        <v>5</v>
      </c>
      <c r="F23" s="313">
        <v>19.203109090909098</v>
      </c>
      <c r="G23" s="237" t="s">
        <v>10</v>
      </c>
      <c r="H23" s="238">
        <v>0.92</v>
      </c>
      <c r="I23" s="239" t="s">
        <v>163</v>
      </c>
      <c r="J23" s="240">
        <f>(F23*1000)/(11000*0.92)</f>
        <v>1.8975404240028755</v>
      </c>
      <c r="K23" s="241">
        <f t="shared" si="0"/>
        <v>265.09345744332313</v>
      </c>
      <c r="L23" s="242">
        <v>10.440303466872111</v>
      </c>
      <c r="M23" s="243" t="s">
        <v>10</v>
      </c>
      <c r="N23" s="244">
        <f>+(F23/L23)-1</f>
        <v>0.83932480045642799</v>
      </c>
      <c r="O23" s="245">
        <v>3</v>
      </c>
    </row>
    <row r="24" spans="1:15" s="2" customFormat="1" ht="35.1" customHeight="1">
      <c r="A24" s="125">
        <v>20</v>
      </c>
      <c r="B24" s="67" t="s">
        <v>58</v>
      </c>
      <c r="C24" s="68" t="s">
        <v>17</v>
      </c>
      <c r="D24" s="224">
        <v>4</v>
      </c>
      <c r="E24" s="69" t="s">
        <v>8</v>
      </c>
      <c r="F24" s="70">
        <v>15.833334000000001</v>
      </c>
      <c r="G24" s="71" t="s">
        <v>11</v>
      </c>
      <c r="H24" s="72">
        <v>0.93</v>
      </c>
      <c r="I24" s="73" t="s">
        <v>89</v>
      </c>
      <c r="J24" s="74">
        <f>(F24*1000)/(8250*0.93)</f>
        <v>2.0636473118279572</v>
      </c>
      <c r="K24" s="131">
        <f t="shared" ref="K24:K31" si="18">+(J24/$J$5)*100</f>
        <v>288.29920770913907</v>
      </c>
      <c r="L24" s="203">
        <v>2.3814860000000002</v>
      </c>
      <c r="M24" s="75" t="s">
        <v>76</v>
      </c>
      <c r="N24" s="76">
        <f>+(F24/L24)-1</f>
        <v>5.6485102158904139</v>
      </c>
      <c r="O24" s="196">
        <v>43</v>
      </c>
    </row>
    <row r="25" spans="1:15" s="2" customFormat="1" ht="35.1" customHeight="1">
      <c r="A25" s="125">
        <v>21</v>
      </c>
      <c r="B25" s="67" t="s">
        <v>81</v>
      </c>
      <c r="C25" s="68" t="s">
        <v>17</v>
      </c>
      <c r="D25" s="224">
        <v>4</v>
      </c>
      <c r="E25" s="69" t="s">
        <v>8</v>
      </c>
      <c r="F25" s="70">
        <v>15.833334000000001</v>
      </c>
      <c r="G25" s="71" t="s">
        <v>11</v>
      </c>
      <c r="H25" s="72">
        <v>0.93</v>
      </c>
      <c r="I25" s="73" t="s">
        <v>89</v>
      </c>
      <c r="J25" s="74">
        <f t="shared" ref="J25" si="19">(F25*1000)/(8250*0.93)</f>
        <v>2.0636473118279572</v>
      </c>
      <c r="K25" s="131">
        <f t="shared" si="18"/>
        <v>288.29920770913907</v>
      </c>
      <c r="L25" s="203">
        <v>2.3696950000000001</v>
      </c>
      <c r="M25" s="75" t="s">
        <v>76</v>
      </c>
      <c r="N25" s="76">
        <f t="shared" ref="N25" si="20">+(F25/L25)-1</f>
        <v>5.6815915128318197</v>
      </c>
      <c r="O25" s="196">
        <v>44</v>
      </c>
    </row>
    <row r="26" spans="1:15" s="2" customFormat="1" ht="51.75" customHeight="1">
      <c r="A26" s="125">
        <v>22</v>
      </c>
      <c r="B26" s="67" t="s">
        <v>82</v>
      </c>
      <c r="C26" s="68" t="s">
        <v>17</v>
      </c>
      <c r="D26" s="224">
        <v>4</v>
      </c>
      <c r="E26" s="69" t="s">
        <v>8</v>
      </c>
      <c r="F26" s="70">
        <v>15.833334000000001</v>
      </c>
      <c r="G26" s="71" t="s">
        <v>11</v>
      </c>
      <c r="H26" s="72">
        <v>0.93</v>
      </c>
      <c r="I26" s="73" t="s">
        <v>89</v>
      </c>
      <c r="J26" s="74">
        <f t="shared" ref="J26" si="21">(F26*1000)/(8250*0.93)</f>
        <v>2.0636473118279572</v>
      </c>
      <c r="K26" s="131">
        <f t="shared" si="18"/>
        <v>288.29920770913907</v>
      </c>
      <c r="L26" s="203">
        <v>2.3814860000000002</v>
      </c>
      <c r="M26" s="75" t="s">
        <v>76</v>
      </c>
      <c r="N26" s="76">
        <f t="shared" ref="N26" si="22">+(F26/L26)-1</f>
        <v>5.6485102158904139</v>
      </c>
      <c r="O26" s="196">
        <v>42</v>
      </c>
    </row>
    <row r="27" spans="1:15" s="2" customFormat="1" ht="35.1" customHeight="1">
      <c r="A27" s="125">
        <v>23</v>
      </c>
      <c r="B27" s="77" t="s">
        <v>51</v>
      </c>
      <c r="C27" s="68" t="s">
        <v>73</v>
      </c>
      <c r="D27" s="224">
        <v>3</v>
      </c>
      <c r="E27" s="69" t="s">
        <v>8</v>
      </c>
      <c r="F27" s="70">
        <v>15.866910000000001</v>
      </c>
      <c r="G27" s="71" t="s">
        <v>11</v>
      </c>
      <c r="H27" s="72">
        <v>0.93</v>
      </c>
      <c r="I27" s="78" t="s">
        <v>122</v>
      </c>
      <c r="J27" s="74">
        <f t="shared" ref="J27" si="23">(F27*1000)/(8250*0.93)</f>
        <v>2.068023460410557</v>
      </c>
      <c r="K27" s="131">
        <f t="shared" si="18"/>
        <v>288.91057194853687</v>
      </c>
      <c r="L27" s="203">
        <v>2.387356</v>
      </c>
      <c r="M27" s="75" t="s">
        <v>76</v>
      </c>
      <c r="N27" s="76">
        <f t="shared" ref="N27" si="24">+(F27/L27)-1</f>
        <v>5.6462270394528513</v>
      </c>
      <c r="O27" s="196">
        <v>41</v>
      </c>
    </row>
    <row r="28" spans="1:15" s="2" customFormat="1" ht="35.1" customHeight="1">
      <c r="A28" s="125">
        <v>24</v>
      </c>
      <c r="B28" s="67" t="s">
        <v>59</v>
      </c>
      <c r="C28" s="68" t="s">
        <v>69</v>
      </c>
      <c r="D28" s="224">
        <v>3</v>
      </c>
      <c r="E28" s="69" t="s">
        <v>8</v>
      </c>
      <c r="F28" s="70">
        <v>15.872536999999999</v>
      </c>
      <c r="G28" s="71" t="s">
        <v>11</v>
      </c>
      <c r="H28" s="72">
        <v>0.93</v>
      </c>
      <c r="I28" s="78" t="s">
        <v>110</v>
      </c>
      <c r="J28" s="74">
        <f>(F28*1000)/(8250*0.93)</f>
        <v>2.0687568589116978</v>
      </c>
      <c r="K28" s="131">
        <f t="shared" si="18"/>
        <v>289.01303044791422</v>
      </c>
      <c r="L28" s="203">
        <v>2.3904779999999999</v>
      </c>
      <c r="M28" s="75" t="s">
        <v>76</v>
      </c>
      <c r="N28" s="76">
        <f>+(F28/L28)-1</f>
        <v>5.6399008901148644</v>
      </c>
      <c r="O28" s="196">
        <v>40</v>
      </c>
    </row>
    <row r="29" spans="1:15" s="2" customFormat="1" ht="35.1" customHeight="1">
      <c r="A29" s="125">
        <v>25</v>
      </c>
      <c r="B29" s="89" t="s">
        <v>60</v>
      </c>
      <c r="C29" s="80" t="s">
        <v>69</v>
      </c>
      <c r="D29" s="225">
        <v>3</v>
      </c>
      <c r="E29" s="81" t="s">
        <v>8</v>
      </c>
      <c r="F29" s="82">
        <v>15.887663999999999</v>
      </c>
      <c r="G29" s="83" t="s">
        <v>11</v>
      </c>
      <c r="H29" s="84">
        <v>0.93</v>
      </c>
      <c r="I29" s="85" t="s">
        <v>109</v>
      </c>
      <c r="J29" s="86">
        <f>(F29*1000)/(8250*0.93)</f>
        <v>2.0707284457478004</v>
      </c>
      <c r="K29" s="132">
        <f t="shared" si="18"/>
        <v>289.28846846463358</v>
      </c>
      <c r="L29" s="204">
        <v>2.3988719999999999</v>
      </c>
      <c r="M29" s="87" t="s">
        <v>76</v>
      </c>
      <c r="N29" s="88">
        <f t="shared" ref="N29" si="25">+(F29/L29)-1</f>
        <v>5.6229727972146906</v>
      </c>
      <c r="O29" s="195">
        <v>38</v>
      </c>
    </row>
    <row r="30" spans="1:15" s="2" customFormat="1" ht="53.25" customHeight="1">
      <c r="A30" s="125">
        <v>26</v>
      </c>
      <c r="B30" s="79" t="s">
        <v>85</v>
      </c>
      <c r="C30" s="80" t="s">
        <v>70</v>
      </c>
      <c r="D30" s="225">
        <v>3</v>
      </c>
      <c r="E30" s="81" t="s">
        <v>8</v>
      </c>
      <c r="F30" s="82">
        <v>15.891368999999999</v>
      </c>
      <c r="G30" s="83" t="s">
        <v>11</v>
      </c>
      <c r="H30" s="84">
        <v>0.93</v>
      </c>
      <c r="I30" s="85" t="s">
        <v>104</v>
      </c>
      <c r="J30" s="86">
        <f>(F30*1000)/(8250*0.93)</f>
        <v>2.0712113391984359</v>
      </c>
      <c r="K30" s="132">
        <f t="shared" si="18"/>
        <v>289.35593047639702</v>
      </c>
      <c r="L30" s="204">
        <v>2.3936570000000001</v>
      </c>
      <c r="M30" s="87" t="s">
        <v>76</v>
      </c>
      <c r="N30" s="88">
        <f>+(F30/L30)-1</f>
        <v>5.6389499414494217</v>
      </c>
      <c r="O30" s="195">
        <v>39</v>
      </c>
    </row>
    <row r="31" spans="1:15" s="2" customFormat="1" ht="35.1" customHeight="1">
      <c r="A31" s="125">
        <v>27</v>
      </c>
      <c r="B31" s="90" t="s">
        <v>67</v>
      </c>
      <c r="C31" s="80" t="s">
        <v>130</v>
      </c>
      <c r="D31" s="225">
        <v>3</v>
      </c>
      <c r="E31" s="81" t="s">
        <v>8</v>
      </c>
      <c r="F31" s="82">
        <v>15.900774</v>
      </c>
      <c r="G31" s="83" t="s">
        <v>11</v>
      </c>
      <c r="H31" s="84">
        <v>0.93</v>
      </c>
      <c r="I31" s="85" t="s">
        <v>116</v>
      </c>
      <c r="J31" s="86">
        <f t="shared" ref="J31" si="26">(F31*1000)/(8250*0.93)</f>
        <v>2.0724371456500488</v>
      </c>
      <c r="K31" s="132">
        <f t="shared" si="18"/>
        <v>289.5271801985657</v>
      </c>
      <c r="L31" s="204">
        <v>2.406145</v>
      </c>
      <c r="M31" s="87" t="s">
        <v>76</v>
      </c>
      <c r="N31" s="88">
        <f>+(F31/L31)-1</f>
        <v>5.6084022367729292</v>
      </c>
      <c r="O31" s="195">
        <v>37</v>
      </c>
    </row>
    <row r="32" spans="1:15" s="2" customFormat="1" ht="35.1" customHeight="1">
      <c r="A32" s="125">
        <v>28</v>
      </c>
      <c r="B32" s="79" t="s">
        <v>61</v>
      </c>
      <c r="C32" s="80" t="s">
        <v>72</v>
      </c>
      <c r="D32" s="225">
        <v>3</v>
      </c>
      <c r="E32" s="81" t="s">
        <v>8</v>
      </c>
      <c r="F32" s="82">
        <v>15.905521999999999</v>
      </c>
      <c r="G32" s="83" t="s">
        <v>11</v>
      </c>
      <c r="H32" s="84">
        <v>0.93</v>
      </c>
      <c r="I32" s="85" t="s">
        <v>121</v>
      </c>
      <c r="J32" s="86">
        <f>(F32*1000)/(8250*0.93)</f>
        <v>2.0730559791463015</v>
      </c>
      <c r="K32" s="132">
        <f t="shared" si="0"/>
        <v>289.61363354049627</v>
      </c>
      <c r="L32" s="204">
        <v>2.4087830000000001</v>
      </c>
      <c r="M32" s="87" t="s">
        <v>76</v>
      </c>
      <c r="N32" s="88">
        <f t="shared" ref="N32:N41" si="27">+(F32/L32)-1</f>
        <v>5.6031361064902896</v>
      </c>
      <c r="O32" s="195">
        <v>36</v>
      </c>
    </row>
    <row r="33" spans="1:15" s="2" customFormat="1" ht="48.75" customHeight="1">
      <c r="A33" s="125">
        <v>29</v>
      </c>
      <c r="B33" s="91" t="s">
        <v>86</v>
      </c>
      <c r="C33" s="92" t="s">
        <v>70</v>
      </c>
      <c r="D33" s="226">
        <v>3</v>
      </c>
      <c r="E33" s="93" t="s">
        <v>8</v>
      </c>
      <c r="F33" s="94">
        <v>15.935345</v>
      </c>
      <c r="G33" s="95" t="s">
        <v>11</v>
      </c>
      <c r="H33" s="96">
        <v>0.93</v>
      </c>
      <c r="I33" s="97" t="s">
        <v>103</v>
      </c>
      <c r="J33" s="98">
        <f>(F33*1000)/(8250*0.93)</f>
        <v>2.0769429781687845</v>
      </c>
      <c r="K33" s="133">
        <f t="shared" si="0"/>
        <v>290.15666176635887</v>
      </c>
      <c r="L33" s="205">
        <v>2.4237090000000001</v>
      </c>
      <c r="M33" s="99" t="s">
        <v>76</v>
      </c>
      <c r="N33" s="100">
        <f t="shared" si="27"/>
        <v>5.574776509886294</v>
      </c>
      <c r="O33" s="194">
        <v>35</v>
      </c>
    </row>
    <row r="34" spans="1:15" s="2" customFormat="1" ht="34.5" customHeight="1">
      <c r="A34" s="125">
        <v>30</v>
      </c>
      <c r="B34" s="101" t="s">
        <v>62</v>
      </c>
      <c r="C34" s="92" t="s">
        <v>69</v>
      </c>
      <c r="D34" s="226">
        <v>3</v>
      </c>
      <c r="E34" s="93" t="s">
        <v>8</v>
      </c>
      <c r="F34" s="94">
        <v>15.950932</v>
      </c>
      <c r="G34" s="95" t="s">
        <v>11</v>
      </c>
      <c r="H34" s="96">
        <v>0.93</v>
      </c>
      <c r="I34" s="97" t="s">
        <v>108</v>
      </c>
      <c r="J34" s="98">
        <f>(F34*1000)/(8250*0.93)</f>
        <v>2.0789745193874225</v>
      </c>
      <c r="K34" s="133">
        <f t="shared" si="0"/>
        <v>290.44047563339166</v>
      </c>
      <c r="L34" s="205">
        <v>2.4339849999999998</v>
      </c>
      <c r="M34" s="99" t="s">
        <v>76</v>
      </c>
      <c r="N34" s="100">
        <f t="shared" ref="N34" si="28">+(F34/L34)-1</f>
        <v>5.5534224738443339</v>
      </c>
      <c r="O34" s="194">
        <v>34</v>
      </c>
    </row>
    <row r="35" spans="1:15" ht="35.25" customHeight="1">
      <c r="A35" s="125">
        <v>31</v>
      </c>
      <c r="B35" s="91" t="s">
        <v>68</v>
      </c>
      <c r="C35" s="92" t="s">
        <v>130</v>
      </c>
      <c r="D35" s="226">
        <v>3</v>
      </c>
      <c r="E35" s="93" t="s">
        <v>8</v>
      </c>
      <c r="F35" s="94">
        <v>15.963467</v>
      </c>
      <c r="G35" s="95" t="s">
        <v>11</v>
      </c>
      <c r="H35" s="96">
        <v>0.93</v>
      </c>
      <c r="I35" s="97" t="s">
        <v>115</v>
      </c>
      <c r="J35" s="98">
        <f t="shared" ref="J35" si="29">(F35*1000)/(8250*0.93)</f>
        <v>2.0806082763115019</v>
      </c>
      <c r="K35" s="133">
        <f t="shared" si="0"/>
        <v>290.66871755443208</v>
      </c>
      <c r="L35" s="205">
        <v>2.4409369999999999</v>
      </c>
      <c r="M35" s="99" t="s">
        <v>76</v>
      </c>
      <c r="N35" s="100">
        <f t="shared" si="27"/>
        <v>5.5398930820418553</v>
      </c>
      <c r="O35" s="194">
        <v>33</v>
      </c>
    </row>
    <row r="36" spans="1:15" s="2" customFormat="1" ht="35.1" customHeight="1">
      <c r="A36" s="125">
        <v>32</v>
      </c>
      <c r="B36" s="91" t="s">
        <v>63</v>
      </c>
      <c r="C36" s="92" t="s">
        <v>73</v>
      </c>
      <c r="D36" s="226">
        <v>3</v>
      </c>
      <c r="E36" s="93" t="s">
        <v>8</v>
      </c>
      <c r="F36" s="94">
        <v>15.975543</v>
      </c>
      <c r="G36" s="95" t="s">
        <v>11</v>
      </c>
      <c r="H36" s="96">
        <v>0.93</v>
      </c>
      <c r="I36" s="97" t="s">
        <v>120</v>
      </c>
      <c r="J36" s="98">
        <f>(F36*1000)/(8250*0.93)</f>
        <v>2.0821822091886606</v>
      </c>
      <c r="K36" s="133">
        <f t="shared" si="0"/>
        <v>290.88860183352932</v>
      </c>
      <c r="L36" s="205">
        <v>2.4476420000000001</v>
      </c>
      <c r="M36" s="99" t="s">
        <v>76</v>
      </c>
      <c r="N36" s="100">
        <f t="shared" si="27"/>
        <v>5.5269116153424394</v>
      </c>
      <c r="O36" s="194">
        <v>32</v>
      </c>
    </row>
    <row r="37" spans="1:15" s="2" customFormat="1" ht="35.1" customHeight="1">
      <c r="A37" s="125">
        <v>33</v>
      </c>
      <c r="B37" s="102" t="s">
        <v>65</v>
      </c>
      <c r="C37" s="103" t="s">
        <v>69</v>
      </c>
      <c r="D37" s="227">
        <v>3</v>
      </c>
      <c r="E37" s="104" t="s">
        <v>8</v>
      </c>
      <c r="F37" s="105">
        <v>16.038875000000001</v>
      </c>
      <c r="G37" s="106" t="s">
        <v>11</v>
      </c>
      <c r="H37" s="107">
        <v>0.93</v>
      </c>
      <c r="I37" s="108" t="s">
        <v>107</v>
      </c>
      <c r="J37" s="109">
        <f t="shared" ref="J37" si="30">(F37*1000)/(8250*0.93)</f>
        <v>2.0904366243075923</v>
      </c>
      <c r="K37" s="134">
        <f t="shared" si="0"/>
        <v>292.04177433798321</v>
      </c>
      <c r="L37" s="208">
        <v>2.4827889999999999</v>
      </c>
      <c r="M37" s="110" t="s">
        <v>76</v>
      </c>
      <c r="N37" s="111">
        <f t="shared" ref="N37" si="31">+(F37/L37)-1</f>
        <v>5.4600233849916373</v>
      </c>
      <c r="O37" s="193">
        <v>30</v>
      </c>
    </row>
    <row r="38" spans="1:15" s="2" customFormat="1" ht="49.5" customHeight="1">
      <c r="A38" s="125">
        <v>34</v>
      </c>
      <c r="B38" s="317" t="s">
        <v>87</v>
      </c>
      <c r="C38" s="318" t="s">
        <v>71</v>
      </c>
      <c r="D38" s="319">
        <v>3</v>
      </c>
      <c r="E38" s="320" t="s">
        <v>8</v>
      </c>
      <c r="F38" s="321">
        <v>16.061055</v>
      </c>
      <c r="G38" s="322" t="s">
        <v>11</v>
      </c>
      <c r="H38" s="323">
        <v>0.93</v>
      </c>
      <c r="I38" s="324" t="s">
        <v>102</v>
      </c>
      <c r="J38" s="325">
        <f t="shared" ref="J38:J41" si="32">(F38*1000)/(8250*0.93)</f>
        <v>2.0933274682306942</v>
      </c>
      <c r="K38" s="326">
        <f t="shared" si="0"/>
        <v>292.44563599005153</v>
      </c>
      <c r="L38" s="331">
        <v>2.5387490000000001</v>
      </c>
      <c r="M38" s="327" t="s">
        <v>76</v>
      </c>
      <c r="N38" s="328">
        <f t="shared" si="27"/>
        <v>5.3263658597206733</v>
      </c>
      <c r="O38" s="329">
        <v>27</v>
      </c>
    </row>
    <row r="39" spans="1:15" s="2" customFormat="1" ht="35.1" customHeight="1">
      <c r="A39" s="125">
        <v>35</v>
      </c>
      <c r="B39" s="113" t="s">
        <v>63</v>
      </c>
      <c r="C39" s="103" t="s">
        <v>130</v>
      </c>
      <c r="D39" s="227">
        <v>3</v>
      </c>
      <c r="E39" s="104" t="s">
        <v>8</v>
      </c>
      <c r="F39" s="105">
        <v>16.075337000000001</v>
      </c>
      <c r="G39" s="106" t="s">
        <v>11</v>
      </c>
      <c r="H39" s="107">
        <v>0.93</v>
      </c>
      <c r="I39" s="108" t="s">
        <v>114</v>
      </c>
      <c r="J39" s="109">
        <f>(F39*1000)/(8250*0.93)</f>
        <v>2.0951889214727926</v>
      </c>
      <c r="K39" s="134">
        <f>+(J39/$J$5)*100</f>
        <v>292.7056879339126</v>
      </c>
      <c r="L39" s="208">
        <v>2.5030199999999998</v>
      </c>
      <c r="M39" s="110" t="s">
        <v>76</v>
      </c>
      <c r="N39" s="111">
        <f>+(F39/L39)-1</f>
        <v>5.4223765691045225</v>
      </c>
      <c r="O39" s="193">
        <v>29</v>
      </c>
    </row>
    <row r="40" spans="1:15" s="2" customFormat="1" ht="35.1" customHeight="1">
      <c r="A40" s="125">
        <v>36</v>
      </c>
      <c r="B40" s="112" t="s">
        <v>64</v>
      </c>
      <c r="C40" s="103" t="s">
        <v>19</v>
      </c>
      <c r="D40" s="227">
        <v>3</v>
      </c>
      <c r="E40" s="104" t="s">
        <v>8</v>
      </c>
      <c r="F40" s="105">
        <v>16.088436000000002</v>
      </c>
      <c r="G40" s="106" t="s">
        <v>11</v>
      </c>
      <c r="H40" s="107">
        <v>0.93</v>
      </c>
      <c r="I40" s="108" t="s">
        <v>99</v>
      </c>
      <c r="J40" s="109">
        <f>(F40*1000)/(8250*0.93)</f>
        <v>2.0968961876832846</v>
      </c>
      <c r="K40" s="134">
        <f>+(J40/$J$5)*100</f>
        <v>292.94419937577203</v>
      </c>
      <c r="L40" s="208">
        <v>2.476712</v>
      </c>
      <c r="M40" s="110" t="s">
        <v>76</v>
      </c>
      <c r="N40" s="111">
        <f>+(F40/L40)-1</f>
        <v>5.495884866710381</v>
      </c>
      <c r="O40" s="193">
        <v>31</v>
      </c>
    </row>
    <row r="41" spans="1:15" s="2" customFormat="1" ht="35.1" customHeight="1">
      <c r="A41" s="125">
        <v>37</v>
      </c>
      <c r="B41" s="317" t="s">
        <v>54</v>
      </c>
      <c r="C41" s="318" t="s">
        <v>73</v>
      </c>
      <c r="D41" s="319">
        <v>3</v>
      </c>
      <c r="E41" s="320" t="s">
        <v>8</v>
      </c>
      <c r="F41" s="321">
        <v>16.154478000000001</v>
      </c>
      <c r="G41" s="322" t="s">
        <v>11</v>
      </c>
      <c r="H41" s="323">
        <v>0.93</v>
      </c>
      <c r="I41" s="324" t="s">
        <v>119</v>
      </c>
      <c r="J41" s="325">
        <f t="shared" si="32"/>
        <v>2.1055038123167158</v>
      </c>
      <c r="K41" s="326">
        <f t="shared" si="0"/>
        <v>294.14671656359405</v>
      </c>
      <c r="L41" s="331">
        <v>2.5469430000000002</v>
      </c>
      <c r="M41" s="327" t="s">
        <v>76</v>
      </c>
      <c r="N41" s="328">
        <f t="shared" si="27"/>
        <v>5.3426931815906364</v>
      </c>
      <c r="O41" s="329">
        <v>28</v>
      </c>
    </row>
    <row r="42" spans="1:15" s="2" customFormat="1" ht="34.5" customHeight="1">
      <c r="A42" s="125">
        <v>38</v>
      </c>
      <c r="B42" s="317" t="s">
        <v>54</v>
      </c>
      <c r="C42" s="318" t="s">
        <v>18</v>
      </c>
      <c r="D42" s="319">
        <v>3</v>
      </c>
      <c r="E42" s="320" t="s">
        <v>8</v>
      </c>
      <c r="F42" s="321">
        <v>16.304787000000001</v>
      </c>
      <c r="G42" s="322" t="s">
        <v>11</v>
      </c>
      <c r="H42" s="323">
        <v>0.93</v>
      </c>
      <c r="I42" s="324" t="s">
        <v>113</v>
      </c>
      <c r="J42" s="325">
        <f t="shared" ref="J42" si="33">(F42*1000)/(8250*0.93)</f>
        <v>2.1250944281524928</v>
      </c>
      <c r="K42" s="326">
        <f t="shared" si="0"/>
        <v>296.88359848698138</v>
      </c>
      <c r="L42" s="321">
        <v>2.6303550000000002</v>
      </c>
      <c r="M42" s="327" t="s">
        <v>76</v>
      </c>
      <c r="N42" s="328">
        <f t="shared" ref="N42" si="34">+(F42/L42)-1</f>
        <v>5.1987020763357039</v>
      </c>
      <c r="O42" s="329">
        <v>26</v>
      </c>
    </row>
    <row r="43" spans="1:15" s="2" customFormat="1" ht="34.5">
      <c r="A43" s="125">
        <v>39</v>
      </c>
      <c r="B43" s="246" t="s">
        <v>36</v>
      </c>
      <c r="C43" s="247" t="s">
        <v>29</v>
      </c>
      <c r="D43" s="248">
        <v>6</v>
      </c>
      <c r="E43" s="249" t="s">
        <v>6</v>
      </c>
      <c r="F43" s="311">
        <v>21.4675272033898</v>
      </c>
      <c r="G43" s="250" t="s">
        <v>10</v>
      </c>
      <c r="H43" s="251">
        <v>0.92</v>
      </c>
      <c r="I43" s="252" t="s">
        <v>161</v>
      </c>
      <c r="J43" s="253">
        <f>(F43*1000)/(11100*0.92)</f>
        <v>2.1021863693096163</v>
      </c>
      <c r="K43" s="254">
        <f t="shared" si="0"/>
        <v>293.6832574322371</v>
      </c>
      <c r="L43" s="255">
        <v>11.388395169491501</v>
      </c>
      <c r="M43" s="256" t="s">
        <v>10</v>
      </c>
      <c r="N43" s="257">
        <f t="shared" ref="N43" si="35">+(F43/L43)-1</f>
        <v>0.88503532621518066</v>
      </c>
      <c r="O43" s="258">
        <v>4</v>
      </c>
    </row>
    <row r="44" spans="1:15" s="2" customFormat="1" ht="35.1" customHeight="1">
      <c r="A44" s="125">
        <v>40</v>
      </c>
      <c r="B44" s="273" t="s">
        <v>34</v>
      </c>
      <c r="C44" s="274" t="s">
        <v>28</v>
      </c>
      <c r="D44" s="275">
        <v>6</v>
      </c>
      <c r="E44" s="276" t="s">
        <v>5</v>
      </c>
      <c r="F44" s="312">
        <v>21.123419999999999</v>
      </c>
      <c r="G44" s="277" t="s">
        <v>10</v>
      </c>
      <c r="H44" s="278">
        <v>0.92</v>
      </c>
      <c r="I44" s="279" t="s">
        <v>162</v>
      </c>
      <c r="J44" s="280">
        <f>(F44*1000)/(11000*0.92)</f>
        <v>2.0872944664031619</v>
      </c>
      <c r="K44" s="281">
        <f>+(J44/$J$5)*100</f>
        <v>291.6028031876553</v>
      </c>
      <c r="L44" s="282">
        <v>11.484333813559299</v>
      </c>
      <c r="M44" s="283" t="s">
        <v>10</v>
      </c>
      <c r="N44" s="284">
        <f>+(F44/L44)-1</f>
        <v>0.83932480045643088</v>
      </c>
      <c r="O44" s="285">
        <v>3</v>
      </c>
    </row>
    <row r="45" spans="1:15" s="2" customFormat="1" ht="35.1" customHeight="1">
      <c r="A45" s="125">
        <v>41</v>
      </c>
      <c r="B45" s="330" t="s">
        <v>66</v>
      </c>
      <c r="C45" s="318" t="s">
        <v>19</v>
      </c>
      <c r="D45" s="319">
        <v>3</v>
      </c>
      <c r="E45" s="320" t="s">
        <v>8</v>
      </c>
      <c r="F45" s="321">
        <v>16.834703000000001</v>
      </c>
      <c r="G45" s="322" t="s">
        <v>11</v>
      </c>
      <c r="H45" s="323">
        <v>0.93</v>
      </c>
      <c r="I45" s="324" t="s">
        <v>98</v>
      </c>
      <c r="J45" s="325">
        <f>(F45*1000)/(8250*0.93)</f>
        <v>2.194161355490388</v>
      </c>
      <c r="K45" s="326">
        <f>+(J45/$J$5)*100</f>
        <v>306.53250521454714</v>
      </c>
      <c r="L45" s="331">
        <v>2.7828870000000001</v>
      </c>
      <c r="M45" s="327" t="s">
        <v>76</v>
      </c>
      <c r="N45" s="328">
        <f>+(F45/L45)-1</f>
        <v>5.0493663594677036</v>
      </c>
      <c r="O45" s="329">
        <v>25</v>
      </c>
    </row>
    <row r="46" spans="1:15" s="2" customFormat="1" ht="34.5">
      <c r="A46" s="125">
        <v>42</v>
      </c>
      <c r="B46" s="259" t="s">
        <v>30</v>
      </c>
      <c r="C46" s="260" t="s">
        <v>27</v>
      </c>
      <c r="D46" s="261">
        <v>6</v>
      </c>
      <c r="E46" s="262" t="s">
        <v>5</v>
      </c>
      <c r="F46" s="263">
        <v>21.7419962335217</v>
      </c>
      <c r="G46" s="264" t="s">
        <v>10</v>
      </c>
      <c r="H46" s="265">
        <v>0.9</v>
      </c>
      <c r="I46" s="266" t="s">
        <v>141</v>
      </c>
      <c r="J46" s="267">
        <f>(F46*1000)/(11000*0.9)</f>
        <v>2.1961612357092624</v>
      </c>
      <c r="K46" s="268">
        <f>+(J46/$J$5)*100</f>
        <v>306.81189592211138</v>
      </c>
      <c r="L46" s="269">
        <v>11.826741996233499</v>
      </c>
      <c r="M46" s="270" t="s">
        <v>10</v>
      </c>
      <c r="N46" s="271">
        <f t="shared" ref="N46" si="36">+(F46/L46)-1</f>
        <v>0.83837579617835112</v>
      </c>
      <c r="O46" s="272">
        <v>1</v>
      </c>
    </row>
    <row r="47" spans="1:15" s="2" customFormat="1" ht="36" customHeight="1">
      <c r="A47" s="125">
        <v>43</v>
      </c>
      <c r="B47" s="286" t="s">
        <v>35</v>
      </c>
      <c r="C47" s="287" t="s">
        <v>93</v>
      </c>
      <c r="D47" s="288">
        <v>8</v>
      </c>
      <c r="E47" s="289" t="s">
        <v>7</v>
      </c>
      <c r="F47" s="315">
        <v>27.178809000000001</v>
      </c>
      <c r="G47" s="290" t="s">
        <v>10</v>
      </c>
      <c r="H47" s="291">
        <v>0.84</v>
      </c>
      <c r="I47" s="292" t="s">
        <v>143</v>
      </c>
      <c r="J47" s="293">
        <f>(F47*1000)/(10256*0.84)</f>
        <v>3.1548093798751955</v>
      </c>
      <c r="K47" s="294">
        <f t="shared" si="0"/>
        <v>440.738608520139</v>
      </c>
      <c r="L47" s="332">
        <v>8.1837328249999999</v>
      </c>
      <c r="M47" s="295" t="s">
        <v>10</v>
      </c>
      <c r="N47" s="296">
        <f>+(F47/L47)-1</f>
        <v>2.3210772615856996</v>
      </c>
      <c r="O47" s="297">
        <v>11</v>
      </c>
    </row>
    <row r="48" spans="1:15" s="2" customFormat="1" ht="35.1" customHeight="1">
      <c r="A48" s="125">
        <v>44</v>
      </c>
      <c r="B48" s="90" t="s">
        <v>67</v>
      </c>
      <c r="C48" s="80" t="s">
        <v>131</v>
      </c>
      <c r="D48" s="225">
        <v>3</v>
      </c>
      <c r="E48" s="81" t="s">
        <v>8</v>
      </c>
      <c r="F48" s="82">
        <v>26.164771999999999</v>
      </c>
      <c r="G48" s="83" t="s">
        <v>11</v>
      </c>
      <c r="H48" s="84">
        <v>0.93</v>
      </c>
      <c r="I48" s="85" t="s">
        <v>134</v>
      </c>
      <c r="J48" s="86">
        <f>(F48*1000)/(8250*0.93)</f>
        <v>3.4102016291951776</v>
      </c>
      <c r="K48" s="132">
        <f>+(J48/$J$5)*100</f>
        <v>476.41785599231758</v>
      </c>
      <c r="L48" s="204">
        <v>2.406145</v>
      </c>
      <c r="M48" s="87" t="s">
        <v>76</v>
      </c>
      <c r="N48" s="88">
        <f>+(F48/L48)-1</f>
        <v>9.8741459887080794</v>
      </c>
      <c r="O48" s="195">
        <v>47</v>
      </c>
    </row>
    <row r="49" spans="1:15" ht="35.25" customHeight="1">
      <c r="A49" s="125">
        <v>45</v>
      </c>
      <c r="B49" s="91" t="s">
        <v>68</v>
      </c>
      <c r="C49" s="92" t="s">
        <v>131</v>
      </c>
      <c r="D49" s="226">
        <v>3</v>
      </c>
      <c r="E49" s="93" t="s">
        <v>8</v>
      </c>
      <c r="F49" s="94">
        <v>26.227464999999999</v>
      </c>
      <c r="G49" s="95" t="s">
        <v>11</v>
      </c>
      <c r="H49" s="96">
        <v>0.93</v>
      </c>
      <c r="I49" s="97" t="s">
        <v>135</v>
      </c>
      <c r="J49" s="98">
        <f t="shared" ref="J49" si="37">(F49*1000)/(8250*0.93)</f>
        <v>3.4183727598566307</v>
      </c>
      <c r="K49" s="133">
        <f t="shared" ref="K49" si="38">+(J49/$J$5)*100</f>
        <v>477.5593933481839</v>
      </c>
      <c r="L49" s="205">
        <v>2.4409369999999999</v>
      </c>
      <c r="M49" s="99" t="s">
        <v>76</v>
      </c>
      <c r="N49" s="100">
        <f t="shared" ref="N49" si="39">+(F49/L49)-1</f>
        <v>9.7448348728377674</v>
      </c>
      <c r="O49" s="194">
        <v>46</v>
      </c>
    </row>
    <row r="50" spans="1:15" s="2" customFormat="1" ht="35.1" customHeight="1">
      <c r="A50" s="125">
        <v>46</v>
      </c>
      <c r="B50" s="113" t="s">
        <v>63</v>
      </c>
      <c r="C50" s="103" t="s">
        <v>131</v>
      </c>
      <c r="D50" s="227">
        <v>3</v>
      </c>
      <c r="E50" s="104" t="s">
        <v>8</v>
      </c>
      <c r="F50" s="105">
        <v>26.339334999999998</v>
      </c>
      <c r="G50" s="106" t="s">
        <v>11</v>
      </c>
      <c r="H50" s="107">
        <v>0.93</v>
      </c>
      <c r="I50" s="108" t="s">
        <v>136</v>
      </c>
      <c r="J50" s="109">
        <f>(F50*1000)/(8250*0.93)</f>
        <v>3.4329534050179209</v>
      </c>
      <c r="K50" s="134">
        <f t="shared" ref="K50" si="40">+(J50/$J$5)*100</f>
        <v>479.59636372766437</v>
      </c>
      <c r="L50" s="208">
        <v>2.5030199999999998</v>
      </c>
      <c r="M50" s="110" t="s">
        <v>76</v>
      </c>
      <c r="N50" s="111">
        <f t="shared" ref="N50" si="41">+(F50/L50)-1</f>
        <v>9.5230221891954514</v>
      </c>
      <c r="O50" s="193">
        <v>45</v>
      </c>
    </row>
    <row r="51" spans="1:15" s="2" customFormat="1" ht="35.1" customHeight="1">
      <c r="A51" s="125">
        <v>47</v>
      </c>
      <c r="B51" s="9" t="s">
        <v>20</v>
      </c>
      <c r="C51" s="10" t="s">
        <v>21</v>
      </c>
      <c r="D51" s="228">
        <v>5</v>
      </c>
      <c r="E51" s="11" t="s">
        <v>22</v>
      </c>
      <c r="F51" s="197">
        <v>29.895</v>
      </c>
      <c r="G51" s="12" t="s">
        <v>39</v>
      </c>
      <c r="H51" s="13">
        <v>0.93</v>
      </c>
      <c r="I51" s="14" t="s">
        <v>144</v>
      </c>
      <c r="J51" s="15">
        <f>(F51*1000)/(8250*0.93)</f>
        <v>3.8963831867057674</v>
      </c>
      <c r="K51" s="135">
        <f t="shared" si="0"/>
        <v>544.33922852033004</v>
      </c>
      <c r="L51" s="212">
        <v>5.2080000000000002</v>
      </c>
      <c r="M51" s="53" t="s">
        <v>76</v>
      </c>
      <c r="N51" s="16">
        <f t="shared" ref="N51" si="42">+(F51/L51)-1</f>
        <v>4.7402073732718888</v>
      </c>
      <c r="O51" s="192">
        <v>23</v>
      </c>
    </row>
    <row r="52" spans="1:15" s="2" customFormat="1" ht="35.1" customHeight="1">
      <c r="A52" s="125">
        <v>48</v>
      </c>
      <c r="B52" s="17" t="s">
        <v>37</v>
      </c>
      <c r="C52" s="18" t="s">
        <v>21</v>
      </c>
      <c r="D52" s="229">
        <v>5</v>
      </c>
      <c r="E52" s="19" t="s">
        <v>22</v>
      </c>
      <c r="F52" s="198">
        <v>30.513000000000002</v>
      </c>
      <c r="G52" s="20" t="s">
        <v>39</v>
      </c>
      <c r="H52" s="21">
        <v>0.93</v>
      </c>
      <c r="I52" s="22" t="s">
        <v>145</v>
      </c>
      <c r="J52" s="23">
        <f>(F52*1000)/(8250*0.93)</f>
        <v>3.9769305962854351</v>
      </c>
      <c r="K52" s="136">
        <f t="shared" si="0"/>
        <v>555.59200133269212</v>
      </c>
      <c r="L52" s="198">
        <v>5.4619999999999997</v>
      </c>
      <c r="M52" s="54" t="s">
        <v>76</v>
      </c>
      <c r="N52" s="24">
        <f>+(F52/L52)-1</f>
        <v>4.5864152325155629</v>
      </c>
      <c r="O52" s="191">
        <v>22</v>
      </c>
    </row>
    <row r="53" spans="1:15" s="2" customFormat="1" ht="36.75" customHeight="1" thickBot="1">
      <c r="A53" s="125">
        <v>49</v>
      </c>
      <c r="B53" s="173" t="s">
        <v>24</v>
      </c>
      <c r="C53" s="174" t="s">
        <v>25</v>
      </c>
      <c r="D53" s="230">
        <v>7</v>
      </c>
      <c r="E53" s="175" t="s">
        <v>4</v>
      </c>
      <c r="F53" s="316">
        <v>4.3529516900000003</v>
      </c>
      <c r="G53" s="176" t="s">
        <v>12</v>
      </c>
      <c r="H53" s="177">
        <v>0.99</v>
      </c>
      <c r="I53" s="178" t="s">
        <v>90</v>
      </c>
      <c r="J53" s="179">
        <f>(F53*1000)/(860*0.99)</f>
        <v>5.1126987197556968</v>
      </c>
      <c r="K53" s="180">
        <f t="shared" si="0"/>
        <v>714.26303405277849</v>
      </c>
      <c r="L53" s="213">
        <v>0.86829699999999999</v>
      </c>
      <c r="M53" s="181" t="s">
        <v>12</v>
      </c>
      <c r="N53" s="182">
        <f>+(F53/L53)-1</f>
        <v>4.0132059537232081</v>
      </c>
      <c r="O53" s="334">
        <v>19</v>
      </c>
    </row>
    <row r="54" spans="1:15" s="2" customFormat="1" ht="22.5" customHeight="1">
      <c r="A54" s="398"/>
      <c r="B54" s="399"/>
      <c r="C54" s="399"/>
      <c r="D54" s="214"/>
      <c r="E54" s="432" t="s">
        <v>1</v>
      </c>
      <c r="F54" s="433"/>
      <c r="G54" s="433"/>
      <c r="H54" s="433"/>
      <c r="I54" s="433"/>
      <c r="J54" s="433"/>
      <c r="K54" s="433"/>
      <c r="L54" s="433"/>
      <c r="M54" s="434"/>
      <c r="N54" s="377" t="s">
        <v>42</v>
      </c>
      <c r="O54" s="378"/>
    </row>
    <row r="55" spans="1:15" s="2" customFormat="1" ht="22.5" customHeight="1">
      <c r="A55" s="400"/>
      <c r="B55" s="401"/>
      <c r="C55" s="401"/>
      <c r="D55" s="215"/>
      <c r="E55" s="381" t="s">
        <v>96</v>
      </c>
      <c r="F55" s="382"/>
      <c r="G55" s="382"/>
      <c r="H55" s="382"/>
      <c r="I55" s="383"/>
      <c r="J55" s="384" t="s">
        <v>160</v>
      </c>
      <c r="K55" s="381"/>
      <c r="L55" s="381"/>
      <c r="M55" s="385"/>
      <c r="N55" s="379"/>
      <c r="O55" s="380"/>
    </row>
    <row r="56" spans="1:15" s="2" customFormat="1" ht="18" customHeight="1">
      <c r="A56" s="367" t="s">
        <v>40</v>
      </c>
      <c r="B56" s="368"/>
      <c r="C56" s="368"/>
      <c r="D56" s="231">
        <v>12</v>
      </c>
      <c r="E56" s="369">
        <v>18.619399999999999</v>
      </c>
      <c r="F56" s="369"/>
      <c r="G56" s="369"/>
      <c r="H56" s="363" t="s">
        <v>14</v>
      </c>
      <c r="I56" s="364"/>
      <c r="J56" s="365">
        <v>8.9663000000000004</v>
      </c>
      <c r="K56" s="366"/>
      <c r="L56" s="363" t="s">
        <v>14</v>
      </c>
      <c r="M56" s="364"/>
      <c r="N56" s="352">
        <f>+(E56/J56)-1</f>
        <v>1.0765979277963038</v>
      </c>
      <c r="O56" s="353"/>
    </row>
    <row r="57" spans="1:15" s="2" customFormat="1" ht="18" thickBot="1">
      <c r="A57" s="390" t="s">
        <v>16</v>
      </c>
      <c r="B57" s="391"/>
      <c r="C57" s="391"/>
      <c r="D57" s="232">
        <v>12</v>
      </c>
      <c r="E57" s="392">
        <v>18.0642</v>
      </c>
      <c r="F57" s="392"/>
      <c r="G57" s="392"/>
      <c r="H57" s="370" t="s">
        <v>14</v>
      </c>
      <c r="I57" s="371"/>
      <c r="J57" s="393">
        <v>10.374000000000001</v>
      </c>
      <c r="K57" s="394"/>
      <c r="L57" s="370" t="s">
        <v>14</v>
      </c>
      <c r="M57" s="371"/>
      <c r="N57" s="372">
        <f>+(E57/J57)-1</f>
        <v>0.74129554655870433</v>
      </c>
      <c r="O57" s="373"/>
    </row>
    <row r="58" spans="1:15" s="2" customFormat="1" ht="18" customHeight="1" thickBot="1">
      <c r="A58" s="374" t="s">
        <v>44</v>
      </c>
      <c r="B58" s="375"/>
      <c r="C58" s="375"/>
      <c r="D58" s="375"/>
      <c r="E58" s="375"/>
      <c r="F58" s="375"/>
      <c r="G58" s="375"/>
      <c r="H58" s="375"/>
      <c r="I58" s="375"/>
      <c r="J58" s="375"/>
      <c r="K58" s="375"/>
      <c r="L58" s="375"/>
      <c r="M58" s="375"/>
      <c r="N58" s="375"/>
      <c r="O58" s="376"/>
    </row>
    <row r="59" spans="1:15" s="2" customFormat="1" ht="18" customHeight="1" thickBot="1">
      <c r="A59" s="354" t="s">
        <v>0</v>
      </c>
      <c r="B59" s="355"/>
      <c r="C59" s="355"/>
      <c r="D59" s="355"/>
      <c r="E59" s="355"/>
      <c r="F59" s="355"/>
      <c r="G59" s="355"/>
      <c r="H59" s="355"/>
      <c r="I59" s="355"/>
      <c r="J59" s="355"/>
      <c r="K59" s="355"/>
      <c r="L59" s="355"/>
      <c r="M59" s="355"/>
      <c r="N59" s="355"/>
      <c r="O59" s="356"/>
    </row>
    <row r="60" spans="1:15" s="2" customFormat="1" ht="17.25">
      <c r="A60" s="360" t="s">
        <v>49</v>
      </c>
      <c r="B60" s="361"/>
      <c r="C60" s="361"/>
      <c r="D60" s="361"/>
      <c r="E60" s="361"/>
      <c r="F60" s="361"/>
      <c r="G60" s="361"/>
      <c r="H60" s="361"/>
      <c r="I60" s="361"/>
      <c r="J60" s="361"/>
      <c r="K60" s="361"/>
      <c r="L60" s="361"/>
      <c r="M60" s="361"/>
      <c r="N60" s="361"/>
      <c r="O60" s="362"/>
    </row>
    <row r="61" spans="1:15" s="2" customFormat="1" ht="33.950000000000003" customHeight="1">
      <c r="A61" s="349" t="s">
        <v>48</v>
      </c>
      <c r="B61" s="350"/>
      <c r="C61" s="350"/>
      <c r="D61" s="350"/>
      <c r="E61" s="350"/>
      <c r="F61" s="350"/>
      <c r="G61" s="350"/>
      <c r="H61" s="350"/>
      <c r="I61" s="350"/>
      <c r="J61" s="350"/>
      <c r="K61" s="350"/>
      <c r="L61" s="350"/>
      <c r="M61" s="350"/>
      <c r="N61" s="350"/>
      <c r="O61" s="351"/>
    </row>
    <row r="62" spans="1:15" s="2" customFormat="1" ht="17.25">
      <c r="A62" s="349" t="s">
        <v>124</v>
      </c>
      <c r="B62" s="350"/>
      <c r="C62" s="350"/>
      <c r="D62" s="350"/>
      <c r="E62" s="350"/>
      <c r="F62" s="350"/>
      <c r="G62" s="350"/>
      <c r="H62" s="350"/>
      <c r="I62" s="350"/>
      <c r="J62" s="350"/>
      <c r="K62" s="350"/>
      <c r="L62" s="350"/>
      <c r="M62" s="350"/>
      <c r="N62" s="350"/>
      <c r="O62" s="351"/>
    </row>
    <row r="63" spans="1:15" s="2" customFormat="1" ht="17.25">
      <c r="A63" s="349" t="s">
        <v>125</v>
      </c>
      <c r="B63" s="350"/>
      <c r="C63" s="350"/>
      <c r="D63" s="350"/>
      <c r="E63" s="350"/>
      <c r="F63" s="350"/>
      <c r="G63" s="350"/>
      <c r="H63" s="350"/>
      <c r="I63" s="350"/>
      <c r="J63" s="350"/>
      <c r="K63" s="350"/>
      <c r="L63" s="350"/>
      <c r="M63" s="350"/>
      <c r="N63" s="350"/>
      <c r="O63" s="351"/>
    </row>
    <row r="64" spans="1:15" s="2" customFormat="1" ht="35.25" customHeight="1">
      <c r="A64" s="349" t="s">
        <v>126</v>
      </c>
      <c r="B64" s="350"/>
      <c r="C64" s="350"/>
      <c r="D64" s="350"/>
      <c r="E64" s="350"/>
      <c r="F64" s="350"/>
      <c r="G64" s="350"/>
      <c r="H64" s="350"/>
      <c r="I64" s="350"/>
      <c r="J64" s="350"/>
      <c r="K64" s="350"/>
      <c r="L64" s="350"/>
      <c r="M64" s="350"/>
      <c r="N64" s="350"/>
      <c r="O64" s="351"/>
    </row>
    <row r="65" spans="1:15" s="2" customFormat="1" ht="31.5" customHeight="1">
      <c r="A65" s="357" t="s">
        <v>127</v>
      </c>
      <c r="B65" s="386"/>
      <c r="C65" s="386"/>
      <c r="D65" s="386"/>
      <c r="E65" s="386"/>
      <c r="F65" s="386"/>
      <c r="G65" s="386"/>
      <c r="H65" s="386"/>
      <c r="I65" s="386"/>
      <c r="J65" s="386"/>
      <c r="K65" s="386"/>
      <c r="L65" s="386"/>
      <c r="M65" s="386"/>
      <c r="N65" s="386"/>
      <c r="O65" s="387"/>
    </row>
    <row r="66" spans="1:15" s="2" customFormat="1" ht="50.25" customHeight="1">
      <c r="A66" s="357" t="s">
        <v>152</v>
      </c>
      <c r="B66" s="358"/>
      <c r="C66" s="358"/>
      <c r="D66" s="358"/>
      <c r="E66" s="358"/>
      <c r="F66" s="358"/>
      <c r="G66" s="358"/>
      <c r="H66" s="358"/>
      <c r="I66" s="358"/>
      <c r="J66" s="358"/>
      <c r="K66" s="358"/>
      <c r="L66" s="358"/>
      <c r="M66" s="358"/>
      <c r="N66" s="358"/>
      <c r="O66" s="359"/>
    </row>
    <row r="67" spans="1:15" s="2" customFormat="1" ht="49.5" customHeight="1">
      <c r="A67" s="349" t="s">
        <v>153</v>
      </c>
      <c r="B67" s="350"/>
      <c r="C67" s="350"/>
      <c r="D67" s="350"/>
      <c r="E67" s="350"/>
      <c r="F67" s="350"/>
      <c r="G67" s="350"/>
      <c r="H67" s="350"/>
      <c r="I67" s="350"/>
      <c r="J67" s="350"/>
      <c r="K67" s="350"/>
      <c r="L67" s="350"/>
      <c r="M67" s="350"/>
      <c r="N67" s="350"/>
      <c r="O67" s="351"/>
    </row>
    <row r="68" spans="1:15" ht="80.25" customHeight="1">
      <c r="A68" s="349" t="s">
        <v>128</v>
      </c>
      <c r="B68" s="388"/>
      <c r="C68" s="388"/>
      <c r="D68" s="388"/>
      <c r="E68" s="388"/>
      <c r="F68" s="388"/>
      <c r="G68" s="388"/>
      <c r="H68" s="388"/>
      <c r="I68" s="388"/>
      <c r="J68" s="388"/>
      <c r="K68" s="388"/>
      <c r="L68" s="388"/>
      <c r="M68" s="388"/>
      <c r="N68" s="388"/>
      <c r="O68" s="389"/>
    </row>
    <row r="69" spans="1:15" ht="54.75" customHeight="1">
      <c r="A69" s="349" t="s">
        <v>154</v>
      </c>
      <c r="B69" s="350"/>
      <c r="C69" s="350"/>
      <c r="D69" s="350"/>
      <c r="E69" s="350"/>
      <c r="F69" s="350"/>
      <c r="G69" s="350"/>
      <c r="H69" s="350"/>
      <c r="I69" s="350"/>
      <c r="J69" s="350"/>
      <c r="K69" s="350"/>
      <c r="L69" s="350"/>
      <c r="M69" s="350"/>
      <c r="N69" s="350"/>
      <c r="O69" s="351"/>
    </row>
    <row r="70" spans="1:15" ht="52.5" customHeight="1">
      <c r="A70" s="357" t="s">
        <v>77</v>
      </c>
      <c r="B70" s="358"/>
      <c r="C70" s="358"/>
      <c r="D70" s="358"/>
      <c r="E70" s="358"/>
      <c r="F70" s="358"/>
      <c r="G70" s="358"/>
      <c r="H70" s="358"/>
      <c r="I70" s="358"/>
      <c r="J70" s="358"/>
      <c r="K70" s="358"/>
      <c r="L70" s="358"/>
      <c r="M70" s="358"/>
      <c r="N70" s="358"/>
      <c r="O70" s="359"/>
    </row>
    <row r="71" spans="1:15" ht="19.5" customHeight="1">
      <c r="A71" s="395" t="s">
        <v>155</v>
      </c>
      <c r="B71" s="396"/>
      <c r="C71" s="396"/>
      <c r="D71" s="396"/>
      <c r="E71" s="396"/>
      <c r="F71" s="396"/>
      <c r="G71" s="396"/>
      <c r="H71" s="396"/>
      <c r="I71" s="396"/>
      <c r="J71" s="396"/>
      <c r="K71" s="396"/>
      <c r="L71" s="396"/>
      <c r="M71" s="396"/>
      <c r="N71" s="396"/>
      <c r="O71" s="397"/>
    </row>
    <row r="72" spans="1:15" ht="65.25" customHeight="1">
      <c r="A72" s="346" t="s">
        <v>158</v>
      </c>
      <c r="B72" s="347"/>
      <c r="C72" s="347"/>
      <c r="D72" s="347"/>
      <c r="E72" s="347"/>
      <c r="F72" s="347"/>
      <c r="G72" s="347"/>
      <c r="H72" s="347"/>
      <c r="I72" s="347"/>
      <c r="J72" s="347"/>
      <c r="K72" s="347"/>
      <c r="L72" s="347"/>
      <c r="M72" s="347"/>
      <c r="N72" s="347"/>
      <c r="O72" s="348"/>
    </row>
    <row r="73" spans="1:15">
      <c r="A73" s="335" t="s">
        <v>147</v>
      </c>
      <c r="B73" s="336"/>
      <c r="C73" s="336"/>
      <c r="D73" s="336"/>
      <c r="E73" s="336"/>
      <c r="F73" s="336"/>
      <c r="G73" s="336"/>
      <c r="H73" s="336"/>
      <c r="I73" s="336"/>
      <c r="J73" s="336"/>
      <c r="K73" s="336"/>
      <c r="L73" s="336"/>
      <c r="M73" s="336"/>
      <c r="N73" s="336"/>
      <c r="O73" s="337"/>
    </row>
    <row r="74" spans="1:15">
      <c r="A74" s="338" t="s">
        <v>129</v>
      </c>
      <c r="B74" s="339"/>
      <c r="C74" s="339"/>
      <c r="D74" s="339"/>
      <c r="E74" s="339"/>
      <c r="F74" s="339"/>
      <c r="G74" s="339"/>
      <c r="H74" s="339"/>
      <c r="I74" s="339"/>
      <c r="J74" s="339"/>
      <c r="K74" s="339"/>
      <c r="L74" s="339"/>
      <c r="M74" s="339"/>
      <c r="N74" s="339"/>
      <c r="O74" s="340"/>
    </row>
    <row r="75" spans="1:15" ht="26.25" customHeight="1">
      <c r="A75" s="341" t="s">
        <v>157</v>
      </c>
      <c r="B75" s="342"/>
      <c r="C75" s="342"/>
      <c r="D75" s="342"/>
      <c r="E75" s="342"/>
      <c r="F75" s="342"/>
      <c r="G75" s="342"/>
      <c r="H75" s="342"/>
      <c r="I75" s="342"/>
      <c r="J75" s="342"/>
      <c r="K75" s="342"/>
      <c r="L75" s="342"/>
      <c r="M75" s="342"/>
      <c r="N75" s="342"/>
      <c r="O75" s="343"/>
    </row>
  </sheetData>
  <mergeCells count="48">
    <mergeCell ref="A61:O61"/>
    <mergeCell ref="A71:O71"/>
    <mergeCell ref="A54:C55"/>
    <mergeCell ref="A1:O1"/>
    <mergeCell ref="A2:O2"/>
    <mergeCell ref="C3:C4"/>
    <mergeCell ref="E3:E4"/>
    <mergeCell ref="F3:G4"/>
    <mergeCell ref="H3:H4"/>
    <mergeCell ref="I3:J4"/>
    <mergeCell ref="K3:K4"/>
    <mergeCell ref="L3:M4"/>
    <mergeCell ref="B3:B4"/>
    <mergeCell ref="A3:A4"/>
    <mergeCell ref="N3:O3"/>
    <mergeCell ref="E54:M54"/>
    <mergeCell ref="A69:O69"/>
    <mergeCell ref="A63:O63"/>
    <mergeCell ref="A64:O64"/>
    <mergeCell ref="A65:O65"/>
    <mergeCell ref="A66:O66"/>
    <mergeCell ref="A67:O67"/>
    <mergeCell ref="A68:O68"/>
    <mergeCell ref="N57:O57"/>
    <mergeCell ref="A58:O58"/>
    <mergeCell ref="N54:O55"/>
    <mergeCell ref="E55:I55"/>
    <mergeCell ref="J55:M55"/>
    <mergeCell ref="A57:C57"/>
    <mergeCell ref="E57:G57"/>
    <mergeCell ref="H57:I57"/>
    <mergeCell ref="J57:K57"/>
    <mergeCell ref="A73:O73"/>
    <mergeCell ref="A74:O74"/>
    <mergeCell ref="A75:O75"/>
    <mergeCell ref="D3:D4"/>
    <mergeCell ref="A72:O72"/>
    <mergeCell ref="A62:O62"/>
    <mergeCell ref="N56:O56"/>
    <mergeCell ref="A59:O59"/>
    <mergeCell ref="A70:O70"/>
    <mergeCell ref="A60:O60"/>
    <mergeCell ref="H56:I56"/>
    <mergeCell ref="J56:K56"/>
    <mergeCell ref="L56:M56"/>
    <mergeCell ref="A56:C56"/>
    <mergeCell ref="E56:G56"/>
    <mergeCell ref="L57:M57"/>
  </mergeCells>
  <printOptions horizontalCentered="1" verticalCentered="1"/>
  <pageMargins left="0" right="0" top="0" bottom="0" header="0" footer="0"/>
  <pageSetup paperSize="9" scale="38" orientation="portrait" r:id="rId1"/>
  <ignoredErrors>
    <ignoredError sqref="J43 J2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sanayi</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2022-10-10T13:48:08Z</dcterms:modified>
</cp:coreProperties>
</file>