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9230" windowHeight="8370"/>
  </bookViews>
  <sheets>
    <sheet name="SHELL" sheetId="2" r:id="rId1"/>
  </sheets>
  <calcPr calcId="124519"/>
</workbook>
</file>

<file path=xl/calcChain.xml><?xml version="1.0" encoding="utf-8"?>
<calcChain xmlns="http://schemas.openxmlformats.org/spreadsheetml/2006/main">
  <c r="M5" i="2"/>
  <c r="M6"/>
  <c r="M30" l="1"/>
  <c r="I30"/>
  <c r="M32" l="1"/>
  <c r="I32"/>
  <c r="M14" l="1"/>
  <c r="I14"/>
  <c r="I11" l="1"/>
  <c r="M11"/>
  <c r="I15" l="1"/>
  <c r="M46" l="1"/>
  <c r="M45"/>
  <c r="M42"/>
  <c r="I42"/>
  <c r="M38"/>
  <c r="I38"/>
  <c r="M40"/>
  <c r="I40"/>
  <c r="M39"/>
  <c r="I39"/>
  <c r="M37"/>
  <c r="I37"/>
  <c r="M41"/>
  <c r="I41"/>
  <c r="M34"/>
  <c r="I34"/>
  <c r="M36"/>
  <c r="I36"/>
  <c r="M35"/>
  <c r="I35"/>
  <c r="M33"/>
  <c r="I33"/>
  <c r="M31"/>
  <c r="I31"/>
  <c r="M23"/>
  <c r="I23"/>
  <c r="M28"/>
  <c r="I28"/>
  <c r="M26"/>
  <c r="I26"/>
  <c r="M24"/>
  <c r="I24"/>
  <c r="M22"/>
  <c r="I22"/>
  <c r="M29"/>
  <c r="I29"/>
  <c r="M21"/>
  <c r="I21"/>
  <c r="M20"/>
  <c r="I20"/>
  <c r="M17"/>
  <c r="I17"/>
  <c r="M19"/>
  <c r="I19"/>
  <c r="M15"/>
  <c r="M13"/>
  <c r="I13"/>
  <c r="M18"/>
  <c r="I18"/>
  <c r="M10"/>
  <c r="I10"/>
  <c r="M25"/>
  <c r="I25"/>
  <c r="M27"/>
  <c r="I27"/>
  <c r="M7"/>
  <c r="I7"/>
  <c r="M16"/>
  <c r="I16"/>
  <c r="I6"/>
  <c r="M12"/>
  <c r="I12"/>
  <c r="M9"/>
  <c r="I9"/>
  <c r="M8"/>
  <c r="I8"/>
  <c r="I5"/>
  <c r="J32" l="1"/>
  <c r="J30"/>
  <c r="J11"/>
  <c r="J14"/>
  <c r="J42"/>
  <c r="J9"/>
  <c r="J7"/>
  <c r="J19"/>
  <c r="J6"/>
  <c r="J28"/>
  <c r="J8"/>
  <c r="J23"/>
  <c r="J5"/>
  <c r="J16"/>
  <c r="J17"/>
  <c r="J33"/>
  <c r="J37"/>
  <c r="J40"/>
  <c r="J12"/>
  <c r="J25"/>
  <c r="J29"/>
  <c r="J24"/>
  <c r="J34"/>
  <c r="J18"/>
  <c r="J13"/>
  <c r="J20"/>
  <c r="J31"/>
  <c r="J35"/>
  <c r="J39"/>
  <c r="J38"/>
  <c r="J27"/>
  <c r="J10"/>
  <c r="J15"/>
  <c r="J21"/>
  <c r="J22"/>
  <c r="J26"/>
  <c r="J36"/>
  <c r="J41"/>
</calcChain>
</file>

<file path=xl/sharedStrings.xml><?xml version="1.0" encoding="utf-8"?>
<sst xmlns="http://schemas.openxmlformats.org/spreadsheetml/2006/main" count="266" uniqueCount="137">
  <si>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</si>
  <si>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</si>
  <si>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</si>
  <si>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</si>
  <si>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</si>
  <si>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</si>
  <si>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</si>
  <si>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</si>
  <si>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</si>
  <si>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</si>
  <si>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</si>
  <si>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</si>
  <si>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</si>
  <si>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</si>
  <si>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</si>
  <si>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</si>
  <si>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</si>
  <si>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</si>
  <si>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</si>
  <si>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</si>
  <si>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</si>
  <si>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</si>
  <si>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</si>
  <si>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</si>
  <si>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</si>
  <si>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</si>
  <si>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</si>
  <si>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</si>
  <si>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</si>
  <si>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</si>
  <si>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</si>
  <si>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</si>
  <si>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</si>
  <si>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</si>
  <si>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</si>
  <si>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</si>
  <si>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</si>
  <si>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</si>
  <si>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</si>
  <si>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</si>
  <si>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</si>
  <si>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</si>
  <si>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</si>
  <si>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</si>
  <si>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</si>
  <si>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</si>
  <si>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</si>
  <si>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</si>
  <si>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</si>
  <si>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</si>
  <si>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</si>
  <si>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</si>
  <si>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</si>
  <si>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</si>
  <si>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</si>
  <si>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</si>
  <si>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</si>
  <si>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</si>
  <si>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</si>
  <si>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</si>
  <si>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</si>
  <si>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</si>
  <si>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</si>
  <si>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</si>
  <si>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</si>
  <si>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</si>
  <si>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</si>
  <si>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</si>
  <si>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</si>
  <si>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</si>
  <si>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</si>
  <si>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</si>
  <si>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</si>
  <si>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</si>
  <si>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</si>
  <si>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</si>
  <si>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</si>
  <si>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</si>
  <si>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</si>
  <si>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</si>
  <si>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</si>
  <si>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</si>
  <si>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</si>
  <si>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t>1,274652 x 1000
8250 x 0,93</t>
  </si>
  <si>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</si>
  <si>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1,347345 x 1000
7.000 x 0,65</t>
  </si>
  <si>
    <t>0,604100 x 1000
4.724 x 0,65</t>
  </si>
  <si>
    <t>0,749000 x 1000
4.932 x 0.65</t>
  </si>
  <si>
    <r>
      <rPr>
        <sz val="11"/>
        <rFont val="Arial"/>
        <family val="2"/>
        <charset val="162"/>
      </rPr>
      <t>Değişim</t>
    </r>
    <r>
      <rPr>
        <b/>
        <sz val="11"/>
        <rFont val="Arial"/>
        <family val="2"/>
        <charset val="162"/>
      </rPr>
      <t xml:space="preserve"> 
Sırası</t>
    </r>
  </si>
  <si>
    <r>
      <t>1,423000 x 1000</t>
    </r>
    <r>
      <rPr>
        <vertAlign val="superscript"/>
        <sz val="11"/>
        <rFont val="Arial"/>
        <family val="2"/>
      </rPr>
      <t xml:space="preserve">
</t>
    </r>
    <r>
      <rPr>
        <sz val="11"/>
        <rFont val="Arial"/>
        <family val="2"/>
      </rPr>
      <t xml:space="preserve">8.250 x 0,93 </t>
    </r>
  </si>
  <si>
    <r>
      <t>7,526958 x 1000</t>
    </r>
    <r>
      <rPr>
        <vertAlign val="superscript"/>
        <sz val="11"/>
        <rFont val="Arial"/>
        <family val="2"/>
      </rPr>
      <t xml:space="preserve">
</t>
    </r>
    <r>
      <rPr>
        <sz val="11"/>
        <rFont val="Arial"/>
        <family val="2"/>
      </rPr>
      <t>11,100 x 0,92</t>
    </r>
  </si>
  <si>
    <r>
      <t>7,338321 x 1000</t>
    </r>
    <r>
      <rPr>
        <vertAlign val="superscript"/>
        <sz val="11"/>
        <rFont val="Arial"/>
        <family val="2"/>
      </rPr>
      <t xml:space="preserve">
</t>
    </r>
    <r>
      <rPr>
        <sz val="11"/>
        <rFont val="Arial"/>
        <family val="2"/>
      </rPr>
      <t>11,000 x 0,92</t>
    </r>
  </si>
  <si>
    <r>
      <t>6,671201 x 1000</t>
    </r>
    <r>
      <rPr>
        <vertAlign val="superscript"/>
        <sz val="11"/>
        <rFont val="Arial"/>
        <family val="2"/>
      </rPr>
      <t xml:space="preserve">
</t>
    </r>
    <r>
      <rPr>
        <sz val="11"/>
        <rFont val="Arial"/>
        <family val="2"/>
      </rPr>
      <t>11,000 x 0,92</t>
    </r>
  </si>
  <si>
    <r>
      <t>8,559322 x 1000</t>
    </r>
    <r>
      <rPr>
        <vertAlign val="superscript"/>
        <sz val="11"/>
        <rFont val="Arial"/>
        <family val="2"/>
      </rPr>
      <t xml:space="preserve">
</t>
    </r>
    <r>
      <rPr>
        <sz val="11"/>
        <rFont val="Arial"/>
        <family val="2"/>
      </rPr>
      <t>11,000 x 0,90</t>
    </r>
  </si>
  <si>
    <t>1,416000 x 1000
8250 x 0,93</t>
  </si>
  <si>
    <r>
      <t>0,699096 x 1000</t>
    </r>
    <r>
      <rPr>
        <vertAlign val="superscript"/>
        <sz val="11"/>
        <rFont val="Arial"/>
        <family val="2"/>
      </rPr>
      <t xml:space="preserve">
</t>
    </r>
    <r>
      <rPr>
        <sz val="11"/>
        <rFont val="Arial"/>
        <family val="2"/>
      </rPr>
      <t>860 x 0,99</t>
    </r>
  </si>
  <si>
    <t xml:space="preserve">1,427851 x 1000
8250 x 0,93 </t>
  </si>
  <si>
    <t xml:space="preserve">1,411421 x 1000
8250 x 0,93 </t>
  </si>
  <si>
    <t xml:space="preserve">1,445565 x 1000
8250 x 0,93 </t>
  </si>
  <si>
    <t xml:space="preserve">1,475841 x 1000
8250 x 0,93 </t>
  </si>
  <si>
    <t xml:space="preserve">1,477686 x 1000
8250 x 0,93 </t>
  </si>
  <si>
    <t xml:space="preserve">1,559769 x 1000
8250 x 0,93 </t>
  </si>
  <si>
    <t xml:space="preserve">1,475713 x 1000
8250 x 0,93 </t>
  </si>
  <si>
    <t xml:space="preserve">1,654942 x 1000
8250 x 0,93 </t>
  </si>
  <si>
    <t xml:space="preserve">1,803290 x 1000
8250 x 0,93 </t>
  </si>
  <si>
    <t xml:space="preserve">1,486293 x 1000
8250 x 0,93 </t>
  </si>
  <si>
    <t xml:space="preserve">1,689803 x 1000
8250 x 0,93 </t>
  </si>
  <si>
    <t xml:space="preserve">1,541455 x 1000
8250 x 0,93 </t>
  </si>
  <si>
    <t xml:space="preserve">1,358391 x 1000
8250 x 0,93 </t>
  </si>
  <si>
    <t xml:space="preserve">1,430434 x 1000
8250 x 0,93 </t>
  </si>
  <si>
    <t xml:space="preserve">1,437372 x 1000
8250 x 0,93 </t>
  </si>
  <si>
    <t xml:space="preserve">1,506739 x 1000
8250 x 0,93 </t>
  </si>
  <si>
    <t xml:space="preserve">1,446191 x 1000
8250 x 0,93 </t>
  </si>
  <si>
    <t xml:space="preserve">1,457903 x 1000
8250 x 0,93 </t>
  </si>
  <si>
    <t xml:space="preserve">1,433061 x 1000
8250 x 0,93 </t>
  </si>
  <si>
    <t xml:space="preserve">1,552998 x 1000
8250 x 0,93 </t>
  </si>
  <si>
    <t xml:space="preserve">1,59676 x 1000
8250 x 0,93 </t>
  </si>
  <si>
    <t xml:space="preserve">1,680980 x 1000
8250 x 0,93 </t>
  </si>
  <si>
    <t xml:space="preserve">2,720858 x 1000
8250 x 0,93 </t>
  </si>
  <si>
    <t xml:space="preserve">2,552278 x 1000
8250 x 0,93 </t>
  </si>
  <si>
    <r>
      <rPr>
        <b/>
        <sz val="12"/>
        <rFont val="Arial"/>
        <family val="2"/>
        <charset val="162"/>
      </rPr>
      <t>07 Ağustos 2019</t>
    </r>
    <r>
      <rPr>
        <sz val="12"/>
        <rFont val="Arial"/>
        <family val="2"/>
        <charset val="162"/>
      </rPr>
      <t xml:space="preserve">
Tarihindeki 
Birim Fiyatları </t>
    </r>
  </si>
  <si>
    <r>
      <t xml:space="preserve">( 12 Ağustos 2020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</si>
  <si>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12 Ağustos 2020
</t>
    </r>
    <r>
      <rPr>
        <sz val="12"/>
        <rFont val="Arial"/>
        <family val="2"/>
        <charset val="162"/>
      </rPr>
      <t>Tarihindeki
Birim Fiyat</t>
    </r>
  </si>
  <si>
    <r>
      <t>12 Ağustos 2020</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</si>
  <si>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12 Ağustos 2020
07 Ağustos 2019</t>
  </si>
  <si>
    <r>
      <rPr>
        <b/>
        <sz val="11"/>
        <rFont val="Arial"/>
        <family val="2"/>
        <charset val="162"/>
      </rPr>
      <t>3. Doğalgaz</t>
    </r>
    <r>
      <rPr>
        <sz val="11"/>
        <rFont val="Arial"/>
        <family val="2"/>
      </rPr>
      <t xml:space="preserve"> fiyatları 01 Ağustos 2020 tarihinde yayınlanan, 12 Ağustos 2020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</si>
  <si>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Temmuz 2020 tarihinde yayınlanan, 12 Ağustos 2020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</si>
  <si>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Ağustos 2020 tarihinde yayınlanan, 12 Ağustos 2020 tarihinde geçerli olan </t>
    </r>
    <r>
      <rPr>
        <b/>
        <sz val="11"/>
        <rFont val="Arial"/>
        <family val="2"/>
      </rPr>
      <t>İPRAGAZ</t>
    </r>
    <r>
      <rPr>
        <sz val="11"/>
        <rFont val="Arial"/>
        <family val="2"/>
      </rPr>
      <t xml:space="preserve"> fiyatlarıdır.</t>
    </r>
  </si>
  <si>
    <r>
      <t>7.  LPG tüpgaz ve LPG dökmegaz</t>
    </r>
    <r>
      <rPr>
        <sz val="11"/>
        <rFont val="Arial"/>
        <family val="2"/>
        <charset val="162"/>
      </rPr>
      <t xml:space="preserve"> fiyatları 02 Temmuz 2020 tarihinde yayınlanan, 12 Ağustos 2020 tarihinde geçerli olan </t>
    </r>
    <r>
      <rPr>
        <b/>
        <sz val="11"/>
        <rFont val="Arial"/>
        <family val="2"/>
        <charset val="162"/>
      </rPr>
      <t>İPRAGAZ ve AYGAZ</t>
    </r>
    <r>
      <rPr>
        <sz val="11"/>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</si>
  <si>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2020 tarihinde yayınlanan, 12 Ağustos 2020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</si>
  <si>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12 Ağustos 2020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</si>
  <si>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12 Ağustos 2020 tarihinde geçerli olan; </t>
    </r>
    <r>
      <rPr>
        <b/>
        <sz val="11"/>
        <rFont val="Arial"/>
        <family val="2"/>
        <charset val="162"/>
      </rPr>
      <t>ceviz tipi ithal linyit</t>
    </r>
    <r>
      <rPr>
        <sz val="11"/>
        <rFont val="Arial"/>
        <family val="2"/>
      </rPr>
      <t xml:space="preserve"> için nakliye ücreti ve KDV dahil bayi satış fiyatı 39,75 TL/ 25kg.torba veya 1.590 TL/ton'dur.</t>
    </r>
  </si>
  <si>
    <t>2,644068 x 1000
9,562 x 0,80</t>
  </si>
  <si>
    <r>
      <t>6,107712 x 1000</t>
    </r>
    <r>
      <rPr>
        <vertAlign val="superscript"/>
        <sz val="11"/>
        <rFont val="Arial"/>
        <family val="2"/>
      </rPr>
      <t xml:space="preserve">
</t>
    </r>
    <r>
      <rPr>
        <sz val="11"/>
        <rFont val="Arial"/>
        <family val="2"/>
      </rPr>
      <t>10,256 x 0,84</t>
    </r>
  </si>
  <si>
    <r>
      <rPr>
        <b/>
        <sz val="11"/>
        <rFont val="Arial"/>
        <family val="2"/>
        <charset val="162"/>
      </rPr>
      <t>10. Yerli linyit kömürü</t>
    </r>
    <r>
      <rPr>
        <sz val="11"/>
        <rFont val="Arial"/>
        <family val="2"/>
        <charset val="162"/>
      </rPr>
      <t xml:space="preserve"> fiyatları 12 Ağustos 2020 tarihinde geçerli olan TKİ - ELİ'nin 11 Temmuz 2019 tarihli Isınma Amaçlı (Torbalanmış) Kömürlerin Üretim Yeri Teslimi Satış Fiyatlarının değişmediği ancak İstanbul Bayi Depo Satış Fiyatları listesinde 10-18 mm Yıkanmış Fındık - Torba fiyatının ise 01 Ocak 2020 tarihinde yürürlüğe giriği belirtilen yeni fiyat 749 TL/ton (KDV Hariç-nakliye bedeli dahil) olmuştur.  İstanbul Bayi Depo Satış Fiyatları listesinde yer almayan, sadece üretim yerinde teslimatı yapılmakta olan Soma Kısrakdere; 0,5-10 mm Yıkanmış Açık - Toz: 377 TL/ton (KDV Hariç) fiyatı ise 10-18 mm. için belirlenmiş olan bayi depo teslim fiyatı ile üretim yeri teslim fiyatı arasındaki farkı  246 TL/ton nakliye bedeli olarak kabul edilmiş ve bu bedel üretim yeri teslim fiyatına eklenerek İstanbul Bayi Depo Satış Fiyatı olarak 604,1 TL/ton(KDV Hariç) bulunmuştur.Bu kömürlerin alt ısıl değerleri ise ELİ Laboratuvar Şube Müdürlüğü'nün "2012 Yılı Kümülatif Ağırlıklı Komple Analiz Değerleri" tablosundan alınmıştır.</t>
    </r>
  </si>
  <si>
    <r>
      <t xml:space="preserve">11 Ağustos </t>
    </r>
    <r>
      <rPr>
        <b/>
        <sz val="12"/>
        <rFont val="Arial"/>
        <family val="2"/>
        <charset val="162"/>
      </rPr>
      <t>2020</t>
    </r>
    <r>
      <rPr>
        <sz val="12"/>
        <rFont val="Arial"/>
        <family val="2"/>
        <charset val="162"/>
      </rPr>
      <t xml:space="preserve"> tarihinde</t>
    </r>
  </si>
  <si>
    <r>
      <t xml:space="preserve">09 Ağustos </t>
    </r>
    <r>
      <rPr>
        <b/>
        <sz val="12"/>
        <rFont val="Arial"/>
        <family val="2"/>
        <charset val="162"/>
      </rPr>
      <t>2019</t>
    </r>
    <r>
      <rPr>
        <sz val="12"/>
        <rFont val="Arial"/>
        <family val="2"/>
        <charset val="162"/>
      </rPr>
      <t xml:space="preserve"> tarihinde</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</si>
</sst>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s>
  <fills count="24">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99FFCC"/>
        <bgColor indexed="64"/>
      </patternFill>
    </fill>
    <fill>
      <patternFill patternType="solid">
        <fgColor rgb="FF6DFFB6"/>
        <bgColor indexed="64"/>
      </patternFill>
    </fill>
    <fill>
      <patternFill patternType="solid">
        <fgColor rgb="FF2DFF96"/>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FFFF3B"/>
        <bgColor indexed="64"/>
      </patternFill>
    </fill>
    <fill>
      <patternFill patternType="solid">
        <fgColor rgb="FFFFFF25"/>
        <bgColor indexed="64"/>
      </patternFill>
    </fill>
    <fill>
      <patternFill patternType="solid">
        <fgColor rgb="FF00FFFF"/>
        <bgColor indexed="64"/>
      </patternFill>
    </fill>
    <fill>
      <patternFill patternType="solid">
        <fgColor rgb="FFCDFFFF"/>
        <bgColor indexed="64"/>
      </patternFill>
    </fill>
    <fill>
      <patternFill patternType="solid">
        <fgColor rgb="FF00F67B"/>
        <bgColor indexed="64"/>
      </patternFill>
    </fill>
    <fill>
      <patternFill patternType="solid">
        <fgColor rgb="FFFFFFCC"/>
        <bgColor indexed="64"/>
      </patternFill>
    </fill>
    <fill>
      <patternFill patternType="solid">
        <fgColor rgb="FFFFFFB3"/>
        <bgColor indexed="64"/>
      </patternFill>
    </fill>
    <fill>
      <patternFill patternType="solid">
        <fgColor rgb="FFFFFF9B"/>
        <bgColor indexed="64"/>
      </patternFill>
    </fill>
    <fill>
      <patternFill patternType="solid">
        <fgColor rgb="FFFCDBC0"/>
        <bgColor indexed="64"/>
      </patternFill>
    </fill>
    <fill>
      <patternFill patternType="solid">
        <fgColor rgb="FFE0E0E0"/>
        <bgColor indexed="64"/>
      </patternFill>
    </fill>
    <fill>
      <patternFill patternType="solid">
        <fgColor rgb="FFC9C9C9"/>
        <bgColor indexed="64"/>
      </patternFill>
    </fill>
    <fill>
      <patternFill patternType="solid">
        <fgColor rgb="FFB3FFFF"/>
        <bgColor indexed="64"/>
      </patternFill>
    </fill>
  </fills>
  <borders count="6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36" fillId="0" borderId="0"/>
    <xf numFmtId="0" fontId="1" fillId="0" borderId="0"/>
    <xf numFmtId="0" fontId="1" fillId="0" borderId="0"/>
    <xf numFmtId="0" fontId="1" fillId="0" borderId="0"/>
  </cellStyleXfs>
  <cellXfs count="377">
    <xf numFmtId="0" fontId="0" fillId="0" borderId="0" xfId="0"/>
    <xf numFmtId="0" fontId="11" fillId="0" borderId="0" xfId="0" applyFont="1" applyFill="1" applyAlignment="1">
      <alignment vertical="center"/>
    </xf>
    <xf numFmtId="0" fontId="8" fillId="0" borderId="0" xfId="0" applyFont="1" applyFill="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6"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9" fillId="6" borderId="15" xfId="0" applyFont="1" applyFill="1" applyBorder="1" applyAlignment="1">
      <alignment horizontal="center" vertical="center"/>
    </xf>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3" fontId="6" fillId="6" borderId="3" xfId="0" applyNumberFormat="1"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3" fontId="4" fillId="6" borderId="7" xfId="0" applyNumberFormat="1" applyFont="1" applyFill="1" applyBorder="1" applyAlignment="1">
      <alignment horizontal="center" vertical="center"/>
    </xf>
    <xf numFmtId="167" fontId="6" fillId="6" borderId="4" xfId="0" applyNumberFormat="1" applyFont="1" applyFill="1" applyBorder="1" applyAlignment="1">
      <alignment vertical="center" wrapText="1"/>
    </xf>
    <xf numFmtId="0" fontId="9" fillId="7" borderId="15" xfId="0" applyFont="1" applyFill="1" applyBorder="1" applyAlignment="1">
      <alignment horizontal="center" vertical="center"/>
    </xf>
    <xf numFmtId="0" fontId="5" fillId="7" borderId="3"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8" fillId="7" borderId="7" xfId="0" applyFont="1" applyFill="1" applyBorder="1" applyAlignment="1">
      <alignment horizontal="center" vertical="center" wrapText="1"/>
    </xf>
    <xf numFmtId="3" fontId="20" fillId="7" borderId="4" xfId="0" applyNumberFormat="1" applyFont="1" applyFill="1" applyBorder="1" applyAlignment="1">
      <alignment vertical="center" wrapText="1"/>
    </xf>
    <xf numFmtId="9" fontId="8" fillId="7" borderId="2" xfId="0" applyNumberFormat="1" applyFont="1" applyFill="1" applyBorder="1" applyAlignment="1">
      <alignment horizontal="center" vertical="center"/>
    </xf>
    <xf numFmtId="3" fontId="6" fillId="7" borderId="3" xfId="0" applyNumberFormat="1" applyFont="1" applyFill="1" applyBorder="1" applyAlignment="1">
      <alignment horizontal="center" vertical="center" wrapText="1"/>
    </xf>
    <xf numFmtId="168" fontId="4" fillId="7" borderId="2" xfId="0" applyNumberFormat="1" applyFont="1" applyFill="1" applyBorder="1" applyAlignment="1">
      <alignment horizontal="center" vertical="center"/>
    </xf>
    <xf numFmtId="3" fontId="4" fillId="7" borderId="7" xfId="0" applyNumberFormat="1" applyFont="1" applyFill="1" applyBorder="1" applyAlignment="1">
      <alignment horizontal="center" vertical="center"/>
    </xf>
    <xf numFmtId="167" fontId="6" fillId="7" borderId="4" xfId="0" applyNumberFormat="1" applyFont="1" applyFill="1" applyBorder="1" applyAlignment="1">
      <alignment vertical="center" wrapText="1"/>
    </xf>
    <xf numFmtId="0" fontId="9" fillId="8" borderId="15" xfId="0" applyFont="1" applyFill="1" applyBorder="1" applyAlignment="1">
      <alignment horizontal="center" vertical="center"/>
    </xf>
    <xf numFmtId="0" fontId="5" fillId="8" borderId="3"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8" fillId="8" borderId="7" xfId="0" applyFont="1" applyFill="1" applyBorder="1" applyAlignment="1">
      <alignment horizontal="center" vertical="center" wrapText="1"/>
    </xf>
    <xf numFmtId="3" fontId="20" fillId="8" borderId="4" xfId="0" applyNumberFormat="1" applyFont="1" applyFill="1" applyBorder="1" applyAlignment="1">
      <alignment vertical="center" wrapText="1"/>
    </xf>
    <xf numFmtId="9" fontId="8" fillId="8" borderId="2" xfId="0" applyNumberFormat="1" applyFont="1" applyFill="1" applyBorder="1" applyAlignment="1">
      <alignment horizontal="center" vertical="center"/>
    </xf>
    <xf numFmtId="3" fontId="6" fillId="8" borderId="3" xfId="0" applyNumberFormat="1" applyFont="1" applyFill="1" applyBorder="1" applyAlignment="1">
      <alignment horizontal="center" vertical="center" wrapText="1"/>
    </xf>
    <xf numFmtId="168" fontId="4" fillId="8" borderId="2" xfId="0" applyNumberFormat="1" applyFont="1" applyFill="1" applyBorder="1" applyAlignment="1">
      <alignment horizontal="center" vertical="center"/>
    </xf>
    <xf numFmtId="3" fontId="4" fillId="8" borderId="7" xfId="0" applyNumberFormat="1" applyFont="1" applyFill="1" applyBorder="1" applyAlignment="1">
      <alignment horizontal="center" vertical="center"/>
    </xf>
    <xf numFmtId="167" fontId="6" fillId="8" borderId="4" xfId="0" applyNumberFormat="1" applyFont="1" applyFill="1" applyBorder="1" applyAlignment="1">
      <alignment vertical="center" wrapText="1"/>
    </xf>
    <xf numFmtId="0" fontId="5" fillId="9" borderId="3"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8" fillId="9" borderId="7" xfId="0" applyFont="1" applyFill="1" applyBorder="1" applyAlignment="1">
      <alignment horizontal="center" vertical="center" wrapText="1"/>
    </xf>
    <xf numFmtId="165" fontId="18" fillId="9" borderId="2" xfId="0" applyNumberFormat="1" applyFont="1" applyFill="1" applyBorder="1" applyAlignment="1">
      <alignment horizontal="right" vertical="center" wrapText="1"/>
    </xf>
    <xf numFmtId="0" fontId="9" fillId="9" borderId="9" xfId="0" applyFont="1" applyFill="1" applyBorder="1" applyAlignment="1">
      <alignment horizontal="center" vertical="center"/>
    </xf>
    <xf numFmtId="3" fontId="20" fillId="9" borderId="4" xfId="0" applyNumberFormat="1" applyFont="1" applyFill="1" applyBorder="1" applyAlignment="1">
      <alignment vertical="center" wrapText="1"/>
    </xf>
    <xf numFmtId="9" fontId="8" fillId="9" borderId="2" xfId="0" applyNumberFormat="1" applyFont="1" applyFill="1" applyBorder="1" applyAlignment="1">
      <alignment horizontal="center" vertical="center"/>
    </xf>
    <xf numFmtId="0" fontId="6" fillId="9" borderId="3" xfId="0" applyFont="1" applyFill="1" applyBorder="1" applyAlignment="1">
      <alignment horizontal="center" vertical="center" wrapText="1"/>
    </xf>
    <xf numFmtId="168" fontId="4" fillId="9" borderId="2" xfId="0" applyNumberFormat="1" applyFont="1" applyFill="1" applyBorder="1" applyAlignment="1">
      <alignment horizontal="center" vertical="center"/>
    </xf>
    <xf numFmtId="3" fontId="4" fillId="9" borderId="7" xfId="0" applyNumberFormat="1" applyFont="1" applyFill="1" applyBorder="1" applyAlignment="1">
      <alignment horizontal="center" vertical="center"/>
    </xf>
    <xf numFmtId="167" fontId="6" fillId="9" borderId="4" xfId="0" applyNumberFormat="1" applyFont="1" applyFill="1" applyBorder="1" applyAlignment="1">
      <alignment vertical="center" wrapText="1"/>
    </xf>
    <xf numFmtId="0" fontId="18" fillId="9" borderId="9" xfId="0" applyFont="1" applyFill="1" applyBorder="1" applyAlignment="1">
      <alignment horizontal="center" vertical="center"/>
    </xf>
    <xf numFmtId="0" fontId="18" fillId="7" borderId="9" xfId="0" applyFont="1" applyFill="1" applyBorder="1" applyAlignment="1">
      <alignment horizontal="center" vertical="center"/>
    </xf>
    <xf numFmtId="0" fontId="18" fillId="8" borderId="9" xfId="0" applyFont="1" applyFill="1" applyBorder="1" applyAlignment="1">
      <alignment horizontal="center" vertical="center"/>
    </xf>
    <xf numFmtId="0" fontId="18" fillId="6" borderId="9" xfId="0" applyFont="1" applyFill="1" applyBorder="1" applyAlignment="1">
      <alignment horizontal="center" vertical="center"/>
    </xf>
    <xf numFmtId="0" fontId="9" fillId="12" borderId="9" xfId="0" applyFont="1" applyFill="1" applyBorder="1" applyAlignment="1">
      <alignment horizontal="center" vertical="center"/>
    </xf>
    <xf numFmtId="0" fontId="17"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3" fontId="4" fillId="12" borderId="7" xfId="0" applyNumberFormat="1" applyFont="1" applyFill="1" applyBorder="1" applyAlignment="1">
      <alignment horizontal="center" vertical="center"/>
    </xf>
    <xf numFmtId="167" fontId="6" fillId="12" borderId="4" xfId="0" applyNumberFormat="1" applyFont="1" applyFill="1" applyBorder="1" applyAlignment="1">
      <alignment vertical="center" wrapText="1"/>
    </xf>
    <xf numFmtId="0" fontId="18" fillId="12" borderId="9" xfId="0" applyFont="1" applyFill="1" applyBorder="1" applyAlignment="1">
      <alignment horizontal="center" vertical="center"/>
    </xf>
    <xf numFmtId="0" fontId="9" fillId="12" borderId="15" xfId="0" applyFont="1" applyFill="1" applyBorder="1" applyAlignment="1">
      <alignment horizontal="center" vertical="center"/>
    </xf>
    <xf numFmtId="165" fontId="18" fillId="12" borderId="2" xfId="0" applyNumberFormat="1" applyFont="1" applyFill="1" applyBorder="1" applyAlignment="1">
      <alignment horizontal="right" vertical="center" wrapText="1"/>
    </xf>
    <xf numFmtId="0" fontId="9" fillId="13" borderId="9" xfId="0" applyFont="1" applyFill="1" applyBorder="1" applyAlignment="1">
      <alignment horizontal="center" vertical="center"/>
    </xf>
    <xf numFmtId="0" fontId="17"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20"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3" fontId="4" fillId="13" borderId="7" xfId="0" applyNumberFormat="1" applyFont="1" applyFill="1" applyBorder="1" applyAlignment="1">
      <alignment horizontal="center" vertical="center"/>
    </xf>
    <xf numFmtId="165" fontId="18" fillId="13" borderId="2" xfId="0" applyNumberFormat="1" applyFont="1" applyFill="1" applyBorder="1" applyAlignment="1">
      <alignment horizontal="right" vertical="center" wrapText="1"/>
    </xf>
    <xf numFmtId="167" fontId="6" fillId="13" borderId="4" xfId="0" applyNumberFormat="1" applyFont="1" applyFill="1" applyBorder="1" applyAlignment="1">
      <alignment vertical="center" wrapText="1"/>
    </xf>
    <xf numFmtId="0" fontId="18" fillId="13" borderId="9" xfId="0" applyFont="1" applyFill="1" applyBorder="1" applyAlignment="1">
      <alignment horizontal="center" vertical="center"/>
    </xf>
    <xf numFmtId="0" fontId="5" fillId="13" borderId="3" xfId="0" applyFont="1" applyFill="1" applyBorder="1" applyAlignment="1">
      <alignment horizontal="center" vertical="center" wrapText="1"/>
    </xf>
    <xf numFmtId="0" fontId="9" fillId="13" borderId="59" xfId="0" applyFont="1" applyFill="1" applyBorder="1" applyAlignment="1">
      <alignment horizontal="center" vertical="center"/>
    </xf>
    <xf numFmtId="0" fontId="5" fillId="13" borderId="58" xfId="0" applyFont="1" applyFill="1" applyBorder="1" applyAlignment="1">
      <alignment horizontal="center" vertical="center" wrapText="1"/>
    </xf>
    <xf numFmtId="0" fontId="3" fillId="13" borderId="59" xfId="0" applyFont="1" applyFill="1" applyBorder="1" applyAlignment="1">
      <alignment horizontal="center" vertical="center" wrapText="1"/>
    </xf>
    <xf numFmtId="0" fontId="8" fillId="13" borderId="56" xfId="0" applyFont="1" applyFill="1" applyBorder="1" applyAlignment="1">
      <alignment horizontal="center" vertical="center" wrapText="1"/>
    </xf>
    <xf numFmtId="3" fontId="20" fillId="13" borderId="60" xfId="0" applyNumberFormat="1" applyFont="1" applyFill="1" applyBorder="1" applyAlignment="1">
      <alignment vertical="center" wrapText="1"/>
    </xf>
    <xf numFmtId="9" fontId="8" fillId="13" borderId="57" xfId="0" applyNumberFormat="1" applyFont="1" applyFill="1" applyBorder="1" applyAlignment="1">
      <alignment horizontal="center" vertical="center"/>
    </xf>
    <xf numFmtId="0" fontId="6" fillId="13" borderId="58" xfId="0" applyFont="1" applyFill="1" applyBorder="1" applyAlignment="1">
      <alignment horizontal="center" vertical="center" wrapText="1"/>
    </xf>
    <xf numFmtId="168" fontId="4" fillId="13" borderId="57" xfId="0" applyNumberFormat="1" applyFont="1" applyFill="1" applyBorder="1" applyAlignment="1">
      <alignment horizontal="center" vertical="center"/>
    </xf>
    <xf numFmtId="3" fontId="4" fillId="13" borderId="56" xfId="0" applyNumberFormat="1" applyFont="1" applyFill="1" applyBorder="1" applyAlignment="1">
      <alignment horizontal="center" vertical="center"/>
    </xf>
    <xf numFmtId="165" fontId="18" fillId="13" borderId="57" xfId="0" applyNumberFormat="1" applyFont="1" applyFill="1" applyBorder="1" applyAlignment="1">
      <alignment horizontal="right" vertical="center" wrapText="1"/>
    </xf>
    <xf numFmtId="167" fontId="6" fillId="13" borderId="60" xfId="0" applyNumberFormat="1" applyFont="1" applyFill="1" applyBorder="1" applyAlignment="1">
      <alignment vertical="center" wrapText="1"/>
    </xf>
    <xf numFmtId="0" fontId="18" fillId="13" borderId="59" xfId="0" applyFont="1" applyFill="1" applyBorder="1" applyAlignment="1">
      <alignment horizontal="center" vertical="center"/>
    </xf>
    <xf numFmtId="0" fontId="9" fillId="14" borderId="15" xfId="0" applyFont="1" applyFill="1" applyBorder="1" applyAlignment="1">
      <alignment horizontal="center" vertical="center"/>
    </xf>
    <xf numFmtId="0" fontId="5" fillId="14" borderId="3"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165" fontId="18" fillId="14" borderId="2" xfId="0" applyNumberFormat="1" applyFont="1" applyFill="1" applyBorder="1" applyAlignment="1">
      <alignment horizontal="right" vertical="center" wrapText="1"/>
    </xf>
    <xf numFmtId="0" fontId="20" fillId="14" borderId="4" xfId="0"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3" fontId="4" fillId="14" borderId="7" xfId="0" applyNumberFormat="1" applyFont="1" applyFill="1" applyBorder="1" applyAlignment="1">
      <alignment horizontal="center" vertical="center"/>
    </xf>
    <xf numFmtId="167" fontId="6" fillId="14" borderId="4" xfId="0" applyNumberFormat="1" applyFont="1" applyFill="1" applyBorder="1" applyAlignment="1">
      <alignment vertical="center" wrapText="1"/>
    </xf>
    <xf numFmtId="0" fontId="18" fillId="14" borderId="9" xfId="0" applyFont="1" applyFill="1" applyBorder="1" applyAlignment="1">
      <alignment horizontal="center" vertical="center"/>
    </xf>
    <xf numFmtId="0" fontId="9" fillId="15" borderId="9" xfId="0" applyFont="1" applyFill="1" applyBorder="1" applyAlignment="1">
      <alignment horizontal="center" vertical="center"/>
    </xf>
    <xf numFmtId="0" fontId="5" fillId="15" borderId="3" xfId="0" applyFont="1" applyFill="1" applyBorder="1" applyAlignment="1">
      <alignment horizontal="center" vertical="center" wrapText="1"/>
    </xf>
    <xf numFmtId="0" fontId="15"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3" fontId="20"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3" fontId="4" fillId="15" borderId="7" xfId="0" applyNumberFormat="1" applyFont="1" applyFill="1" applyBorder="1" applyAlignment="1">
      <alignment horizontal="center" vertical="center"/>
    </xf>
    <xf numFmtId="167" fontId="6" fillId="15" borderId="4" xfId="0" applyNumberFormat="1" applyFont="1" applyFill="1" applyBorder="1" applyAlignment="1">
      <alignment vertical="center" wrapText="1"/>
    </xf>
    <xf numFmtId="0" fontId="18" fillId="15" borderId="9" xfId="0" applyFont="1" applyFill="1" applyBorder="1" applyAlignment="1">
      <alignment horizontal="center" vertical="center"/>
    </xf>
    <xf numFmtId="0" fontId="9" fillId="11" borderId="59" xfId="0" applyFont="1" applyFill="1" applyBorder="1" applyAlignment="1">
      <alignment horizontal="center" vertical="center"/>
    </xf>
    <xf numFmtId="0" fontId="5" fillId="11" borderId="58" xfId="0" applyFont="1" applyFill="1" applyBorder="1" applyAlignment="1">
      <alignment horizontal="center" vertical="center" wrapText="1"/>
    </xf>
    <xf numFmtId="0" fontId="3" fillId="11" borderId="59" xfId="0" applyFont="1" applyFill="1" applyBorder="1" applyAlignment="1">
      <alignment horizontal="center" vertical="center" wrapText="1"/>
    </xf>
    <xf numFmtId="0" fontId="8" fillId="11" borderId="56" xfId="0" applyFont="1" applyFill="1" applyBorder="1" applyAlignment="1">
      <alignment horizontal="center" vertical="center" wrapText="1"/>
    </xf>
    <xf numFmtId="165" fontId="18" fillId="11" borderId="57" xfId="0" applyNumberFormat="1" applyFont="1" applyFill="1" applyBorder="1" applyAlignment="1">
      <alignment horizontal="right" vertical="center" wrapText="1"/>
    </xf>
    <xf numFmtId="3" fontId="20" fillId="11" borderId="60" xfId="0" applyNumberFormat="1" applyFont="1" applyFill="1" applyBorder="1" applyAlignment="1">
      <alignment vertical="center" wrapText="1"/>
    </xf>
    <xf numFmtId="9" fontId="8" fillId="11" borderId="57" xfId="0" applyNumberFormat="1" applyFont="1" applyFill="1" applyBorder="1" applyAlignment="1">
      <alignment horizontal="center" vertical="center"/>
    </xf>
    <xf numFmtId="0" fontId="6" fillId="11" borderId="58" xfId="0" applyFont="1" applyFill="1" applyBorder="1" applyAlignment="1">
      <alignment horizontal="center" vertical="center" wrapText="1"/>
    </xf>
    <xf numFmtId="168" fontId="4" fillId="11" borderId="57" xfId="0" applyNumberFormat="1" applyFont="1" applyFill="1" applyBorder="1" applyAlignment="1">
      <alignment horizontal="center" vertical="center"/>
    </xf>
    <xf numFmtId="3" fontId="4" fillId="11" borderId="56" xfId="0" applyNumberFormat="1" applyFont="1" applyFill="1" applyBorder="1" applyAlignment="1">
      <alignment horizontal="center" vertical="center"/>
    </xf>
    <xf numFmtId="167" fontId="6" fillId="11" borderId="60" xfId="0" applyNumberFormat="1" applyFont="1" applyFill="1" applyBorder="1" applyAlignment="1">
      <alignment vertical="center" wrapText="1"/>
    </xf>
    <xf numFmtId="0" fontId="18" fillId="11" borderId="59" xfId="0" applyFont="1" applyFill="1" applyBorder="1" applyAlignment="1">
      <alignment horizontal="center" vertical="center"/>
    </xf>
    <xf numFmtId="165" fontId="18" fillId="15" borderId="2" xfId="0" applyNumberFormat="1" applyFont="1" applyFill="1" applyBorder="1" applyAlignment="1">
      <alignment horizontal="right" vertical="center" wrapText="1"/>
    </xf>
    <xf numFmtId="169" fontId="9" fillId="15" borderId="8" xfId="0" applyNumberFormat="1" applyFont="1" applyFill="1" applyBorder="1" applyAlignment="1">
      <alignment horizontal="right" vertical="center"/>
    </xf>
    <xf numFmtId="169" fontId="9" fillId="12" borderId="8" xfId="0" applyNumberFormat="1" applyFont="1" applyFill="1" applyBorder="1" applyAlignment="1">
      <alignment horizontal="right" vertical="center"/>
    </xf>
    <xf numFmtId="169" fontId="9" fillId="13" borderId="8" xfId="0" applyNumberFormat="1" applyFont="1" applyFill="1" applyBorder="1" applyAlignment="1">
      <alignment horizontal="right" vertical="center"/>
    </xf>
    <xf numFmtId="169" fontId="9" fillId="13" borderId="61" xfId="0" applyNumberFormat="1" applyFont="1" applyFill="1" applyBorder="1" applyAlignment="1">
      <alignment horizontal="right" vertical="center"/>
    </xf>
    <xf numFmtId="169" fontId="9" fillId="14" borderId="8" xfId="0" applyNumberFormat="1" applyFont="1" applyFill="1" applyBorder="1" applyAlignment="1">
      <alignment horizontal="right" vertical="center"/>
    </xf>
    <xf numFmtId="169" fontId="18" fillId="6" borderId="8" xfId="0" applyNumberFormat="1" applyFont="1" applyFill="1" applyBorder="1" applyAlignment="1">
      <alignment horizontal="right" vertical="center"/>
    </xf>
    <xf numFmtId="169" fontId="9" fillId="9" borderId="8" xfId="0" applyNumberFormat="1" applyFont="1" applyFill="1" applyBorder="1" applyAlignment="1">
      <alignment horizontal="right" vertical="center"/>
    </xf>
    <xf numFmtId="169" fontId="18" fillId="7" borderId="8" xfId="0" applyNumberFormat="1" applyFont="1" applyFill="1" applyBorder="1" applyAlignment="1">
      <alignment horizontal="right" vertical="center"/>
    </xf>
    <xf numFmtId="169" fontId="18" fillId="8" borderId="8" xfId="0" applyNumberFormat="1" applyFont="1" applyFill="1" applyBorder="1" applyAlignment="1">
      <alignment horizontal="right" vertical="center"/>
    </xf>
    <xf numFmtId="169" fontId="9" fillId="11" borderId="61" xfId="0" applyNumberFormat="1" applyFont="1" applyFill="1" applyBorder="1" applyAlignment="1">
      <alignment horizontal="right" vertical="center"/>
    </xf>
    <xf numFmtId="0" fontId="9" fillId="16" borderId="16" xfId="0" applyFont="1" applyFill="1" applyBorder="1" applyAlignment="1">
      <alignment horizontal="center" vertical="center"/>
    </xf>
    <xf numFmtId="0" fontId="5" fillId="16" borderId="13" xfId="0" applyFont="1" applyFill="1" applyBorder="1" applyAlignment="1">
      <alignment horizontal="center" vertical="center" wrapText="1"/>
    </xf>
    <xf numFmtId="0" fontId="3" fillId="16" borderId="16" xfId="0" applyFont="1" applyFill="1" applyBorder="1" applyAlignment="1">
      <alignment horizontal="center" vertical="center" wrapText="1"/>
    </xf>
    <xf numFmtId="0" fontId="8" fillId="16" borderId="11" xfId="0" applyFont="1" applyFill="1" applyBorder="1" applyAlignment="1">
      <alignment horizontal="center" vertical="center" wrapText="1"/>
    </xf>
    <xf numFmtId="3" fontId="20" fillId="16" borderId="10" xfId="0" applyNumberFormat="1" applyFont="1" applyFill="1" applyBorder="1" applyAlignment="1">
      <alignment vertical="center" wrapText="1"/>
    </xf>
    <xf numFmtId="9" fontId="8" fillId="16" borderId="12" xfId="0" applyNumberFormat="1" applyFont="1" applyFill="1" applyBorder="1" applyAlignment="1">
      <alignment horizontal="center" vertical="center"/>
    </xf>
    <xf numFmtId="0" fontId="6" fillId="16" borderId="13" xfId="0" applyFont="1" applyFill="1" applyBorder="1" applyAlignment="1">
      <alignment horizontal="center" vertical="center" wrapText="1"/>
    </xf>
    <xf numFmtId="168" fontId="4" fillId="16" borderId="12" xfId="0" applyNumberFormat="1" applyFont="1" applyFill="1" applyBorder="1" applyAlignment="1">
      <alignment horizontal="center" vertical="center"/>
    </xf>
    <xf numFmtId="3" fontId="4" fillId="16" borderId="11" xfId="0" applyNumberFormat="1" applyFont="1" applyFill="1" applyBorder="1" applyAlignment="1">
      <alignment horizontal="center" vertical="center"/>
    </xf>
    <xf numFmtId="167" fontId="6" fillId="16" borderId="10" xfId="0" applyNumberFormat="1" applyFont="1" applyFill="1" applyBorder="1" applyAlignment="1">
      <alignment vertical="center" wrapText="1"/>
    </xf>
    <xf numFmtId="169" fontId="18" fillId="16" borderId="14" xfId="0" applyNumberFormat="1" applyFont="1" applyFill="1" applyBorder="1" applyAlignment="1">
      <alignment horizontal="right" vertical="center"/>
    </xf>
    <xf numFmtId="0" fontId="18" fillId="16" borderId="16" xfId="0" applyFont="1" applyFill="1" applyBorder="1" applyAlignment="1">
      <alignment horizontal="center" vertical="center"/>
    </xf>
    <xf numFmtId="0" fontId="9" fillId="17" borderId="15" xfId="0" applyFont="1" applyFill="1" applyBorder="1" applyAlignment="1">
      <alignment horizontal="center" vertical="center"/>
    </xf>
    <xf numFmtId="0" fontId="5" fillId="17" borderId="62"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8" fillId="17" borderId="63" xfId="0" applyFont="1" applyFill="1" applyBorder="1" applyAlignment="1">
      <alignment horizontal="center" vertical="center" wrapText="1"/>
    </xf>
    <xf numFmtId="165" fontId="18" fillId="17" borderId="5" xfId="0" applyNumberFormat="1" applyFont="1" applyFill="1" applyBorder="1" applyAlignment="1">
      <alignment horizontal="right" vertical="center" wrapText="1"/>
    </xf>
    <xf numFmtId="3" fontId="20" fillId="17" borderId="6" xfId="0" applyNumberFormat="1" applyFont="1" applyFill="1" applyBorder="1" applyAlignment="1">
      <alignment vertical="center" wrapText="1"/>
    </xf>
    <xf numFmtId="9" fontId="8" fillId="17" borderId="5" xfId="0" applyNumberFormat="1" applyFont="1" applyFill="1" applyBorder="1" applyAlignment="1">
      <alignment horizontal="center" vertical="center"/>
    </xf>
    <xf numFmtId="164" fontId="6" fillId="17" borderId="62" xfId="0" applyNumberFormat="1"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3" fontId="4" fillId="17" borderId="63" xfId="0" applyNumberFormat="1" applyFont="1" applyFill="1" applyBorder="1" applyAlignment="1">
      <alignment horizontal="center" vertical="center"/>
    </xf>
    <xf numFmtId="167" fontId="6" fillId="17" borderId="6" xfId="0" applyNumberFormat="1" applyFont="1" applyFill="1" applyBorder="1" applyAlignment="1">
      <alignment vertical="center" wrapText="1"/>
    </xf>
    <xf numFmtId="169" fontId="9" fillId="17" borderId="64" xfId="0" applyNumberFormat="1" applyFont="1" applyFill="1" applyBorder="1" applyAlignment="1">
      <alignment horizontal="right" vertical="center"/>
    </xf>
    <xf numFmtId="0" fontId="18" fillId="17" borderId="15" xfId="0" applyFont="1" applyFill="1" applyBorder="1" applyAlignment="1">
      <alignment horizontal="center" vertical="center"/>
    </xf>
    <xf numFmtId="0" fontId="20"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4" fillId="17" borderId="7" xfId="0" applyNumberFormat="1" applyFont="1" applyFill="1" applyBorder="1" applyAlignment="1">
      <alignment horizontal="center" vertical="center"/>
    </xf>
    <xf numFmtId="167" fontId="6" fillId="17" borderId="4" xfId="0" applyNumberFormat="1" applyFont="1" applyFill="1" applyBorder="1" applyAlignment="1">
      <alignment vertical="center" wrapText="1"/>
    </xf>
    <xf numFmtId="169" fontId="9" fillId="17" borderId="8" xfId="0" applyNumberFormat="1" applyFont="1" applyFill="1" applyBorder="1" applyAlignment="1">
      <alignment horizontal="right" vertical="center"/>
    </xf>
    <xf numFmtId="0" fontId="18" fillId="17" borderId="9" xfId="0" applyFont="1" applyFill="1" applyBorder="1" applyAlignment="1">
      <alignment horizontal="center" vertical="center"/>
    </xf>
    <xf numFmtId="0" fontId="9" fillId="17" borderId="9" xfId="0" applyFont="1" applyFill="1" applyBorder="1" applyAlignment="1">
      <alignment horizontal="center" vertical="center"/>
    </xf>
    <xf numFmtId="0" fontId="17" fillId="17" borderId="3" xfId="0" applyFont="1" applyFill="1" applyBorder="1" applyAlignment="1">
      <alignment horizontal="center" vertical="center" wrapText="1"/>
    </xf>
    <xf numFmtId="0" fontId="5" fillId="17" borderId="3" xfId="0" applyFont="1" applyFill="1" applyBorder="1" applyAlignment="1">
      <alignment horizontal="center" vertical="center" wrapText="1"/>
    </xf>
    <xf numFmtId="164" fontId="6" fillId="17" borderId="3" xfId="0" applyNumberFormat="1" applyFont="1" applyFill="1" applyBorder="1" applyAlignment="1">
      <alignment horizontal="center" vertical="center" wrapText="1"/>
    </xf>
    <xf numFmtId="0" fontId="9" fillId="18" borderId="9" xfId="0" applyFont="1" applyFill="1" applyBorder="1" applyAlignment="1">
      <alignment horizontal="center" vertical="center"/>
    </xf>
    <xf numFmtId="0" fontId="17"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3" fontId="4" fillId="18" borderId="7" xfId="0" applyNumberFormat="1" applyFont="1" applyFill="1" applyBorder="1" applyAlignment="1">
      <alignment horizontal="center" vertical="center"/>
    </xf>
    <xf numFmtId="167" fontId="6" fillId="18" borderId="4" xfId="0" applyNumberFormat="1" applyFont="1" applyFill="1" applyBorder="1" applyAlignment="1">
      <alignment vertical="center" wrapText="1"/>
    </xf>
    <xf numFmtId="169" fontId="9" fillId="18" borderId="8" xfId="0" applyNumberFormat="1" applyFont="1" applyFill="1" applyBorder="1" applyAlignment="1">
      <alignment horizontal="right" vertical="center"/>
    </xf>
    <xf numFmtId="0" fontId="18" fillId="18" borderId="9" xfId="0" applyFont="1" applyFill="1" applyBorder="1" applyAlignment="1">
      <alignment horizontal="center" vertical="center"/>
    </xf>
    <xf numFmtId="0" fontId="9" fillId="18" borderId="15" xfId="0" applyFont="1" applyFill="1" applyBorder="1" applyAlignment="1">
      <alignment horizontal="center" vertical="center"/>
    </xf>
    <xf numFmtId="0" fontId="5" fillId="18" borderId="3" xfId="0" applyFont="1" applyFill="1" applyBorder="1" applyAlignment="1">
      <alignment horizontal="center" vertical="center" wrapText="1"/>
    </xf>
    <xf numFmtId="0" fontId="20" fillId="18" borderId="3" xfId="0" applyFont="1" applyFill="1" applyBorder="1" applyAlignment="1">
      <alignment horizontal="center" vertical="center" wrapText="1"/>
    </xf>
    <xf numFmtId="0" fontId="9" fillId="19" borderId="15" xfId="0" applyFont="1" applyFill="1" applyBorder="1" applyAlignment="1">
      <alignment horizontal="center" vertical="center"/>
    </xf>
    <xf numFmtId="0" fontId="17"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4" fillId="19" borderId="7" xfId="0" applyNumberFormat="1" applyFont="1" applyFill="1" applyBorder="1" applyAlignment="1">
      <alignment horizontal="center" vertical="center"/>
    </xf>
    <xf numFmtId="167" fontId="6" fillId="19" borderId="4" xfId="0" applyNumberFormat="1" applyFont="1" applyFill="1" applyBorder="1" applyAlignment="1">
      <alignment vertical="center" wrapText="1"/>
    </xf>
    <xf numFmtId="169" fontId="9" fillId="19" borderId="8" xfId="0" applyNumberFormat="1" applyFont="1" applyFill="1" applyBorder="1" applyAlignment="1">
      <alignment horizontal="right" vertical="center"/>
    </xf>
    <xf numFmtId="0" fontId="18" fillId="19" borderId="9" xfId="0" applyFont="1" applyFill="1" applyBorder="1" applyAlignment="1">
      <alignment horizontal="center" vertical="center"/>
    </xf>
    <xf numFmtId="0" fontId="9" fillId="19" borderId="9" xfId="0" applyFont="1" applyFill="1" applyBorder="1" applyAlignment="1">
      <alignment horizontal="center" vertical="center"/>
    </xf>
    <xf numFmtId="0" fontId="20" fillId="19" borderId="3" xfId="0" applyFont="1" applyFill="1" applyBorder="1" applyAlignment="1">
      <alignment horizontal="center" vertical="center" wrapText="1"/>
    </xf>
    <xf numFmtId="0" fontId="5" fillId="19" borderId="3" xfId="0" applyFont="1" applyFill="1" applyBorder="1" applyAlignment="1">
      <alignment horizontal="center" vertical="center" wrapText="1"/>
    </xf>
    <xf numFmtId="0" fontId="9" fillId="20" borderId="9" xfId="0" applyFont="1" applyFill="1" applyBorder="1" applyAlignment="1">
      <alignment horizontal="center" vertical="center"/>
    </xf>
    <xf numFmtId="0" fontId="5"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8" fillId="20" borderId="2" xfId="0" applyNumberFormat="1" applyFont="1" applyFill="1" applyBorder="1" applyAlignment="1">
      <alignment horizontal="right"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3" fontId="4" fillId="20" borderId="7" xfId="0" applyNumberFormat="1" applyFont="1" applyFill="1" applyBorder="1" applyAlignment="1">
      <alignment horizontal="center" vertical="center"/>
    </xf>
    <xf numFmtId="167" fontId="6" fillId="20" borderId="4" xfId="0" applyNumberFormat="1" applyFont="1" applyFill="1" applyBorder="1" applyAlignment="1">
      <alignment vertical="center" wrapText="1"/>
    </xf>
    <xf numFmtId="169" fontId="9" fillId="20" borderId="8" xfId="0" applyNumberFormat="1" applyFont="1" applyFill="1" applyBorder="1" applyAlignment="1">
      <alignment horizontal="right" vertical="center"/>
    </xf>
    <xf numFmtId="0" fontId="18" fillId="20" borderId="9" xfId="0" applyFont="1" applyFill="1" applyBorder="1" applyAlignment="1">
      <alignment horizontal="center" vertical="center"/>
    </xf>
    <xf numFmtId="0" fontId="9" fillId="21" borderId="15" xfId="0" applyFont="1" applyFill="1" applyBorder="1" applyAlignment="1">
      <alignment horizontal="center"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4" fillId="21" borderId="7" xfId="0" applyNumberFormat="1" applyFont="1" applyFill="1" applyBorder="1" applyAlignment="1">
      <alignment horizontal="center" vertical="center"/>
    </xf>
    <xf numFmtId="167" fontId="6" fillId="21" borderId="4" xfId="0" applyNumberFormat="1" applyFont="1" applyFill="1" applyBorder="1" applyAlignment="1">
      <alignment vertical="center" wrapText="1"/>
    </xf>
    <xf numFmtId="169" fontId="9" fillId="21" borderId="8" xfId="0" applyNumberFormat="1" applyFont="1" applyFill="1" applyBorder="1" applyAlignment="1">
      <alignment horizontal="right" vertical="center"/>
    </xf>
    <xf numFmtId="0" fontId="18" fillId="21" borderId="9" xfId="0" applyFont="1" applyFill="1" applyBorder="1" applyAlignment="1">
      <alignment horizontal="center" vertical="center"/>
    </xf>
    <xf numFmtId="0" fontId="9" fillId="22" borderId="15" xfId="0" applyFont="1" applyFill="1" applyBorder="1" applyAlignment="1">
      <alignment horizontal="center" vertical="center"/>
    </xf>
    <xf numFmtId="0" fontId="5"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4" fillId="22" borderId="7" xfId="0" applyNumberFormat="1" applyFont="1" applyFill="1" applyBorder="1" applyAlignment="1">
      <alignment horizontal="center" vertical="center"/>
    </xf>
    <xf numFmtId="167" fontId="6" fillId="22" borderId="4" xfId="0" applyNumberFormat="1" applyFont="1" applyFill="1" applyBorder="1" applyAlignment="1">
      <alignment vertical="center" wrapText="1"/>
    </xf>
    <xf numFmtId="169" fontId="9" fillId="22" borderId="8" xfId="0" applyNumberFormat="1" applyFont="1" applyFill="1" applyBorder="1" applyAlignment="1">
      <alignment horizontal="right" vertical="center"/>
    </xf>
    <xf numFmtId="0" fontId="18" fillId="22" borderId="9" xfId="0" applyFont="1" applyFill="1" applyBorder="1" applyAlignment="1">
      <alignment horizontal="center" vertical="center"/>
    </xf>
    <xf numFmtId="0" fontId="9" fillId="23" borderId="9" xfId="0" applyFont="1" applyFill="1" applyBorder="1" applyAlignment="1">
      <alignment horizontal="center" vertical="center"/>
    </xf>
    <xf numFmtId="0" fontId="5" fillId="23" borderId="3" xfId="0" applyFont="1" applyFill="1" applyBorder="1" applyAlignment="1">
      <alignment horizontal="center" vertical="center" wrapText="1"/>
    </xf>
    <xf numFmtId="0" fontId="15"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4" fillId="23" borderId="7" xfId="0" applyNumberFormat="1" applyFont="1" applyFill="1" applyBorder="1" applyAlignment="1">
      <alignment horizontal="center" vertical="center"/>
    </xf>
    <xf numFmtId="167" fontId="6" fillId="23" borderId="4" xfId="0" applyNumberFormat="1" applyFont="1" applyFill="1" applyBorder="1" applyAlignment="1">
      <alignment vertical="center" wrapText="1"/>
    </xf>
    <xf numFmtId="169" fontId="9" fillId="23" borderId="8" xfId="0" applyNumberFormat="1" applyFont="1" applyFill="1" applyBorder="1" applyAlignment="1">
      <alignment horizontal="right" vertical="center"/>
    </xf>
    <xf numFmtId="0" fontId="18" fillId="23" borderId="9" xfId="0" applyFont="1" applyFill="1" applyBorder="1" applyAlignment="1">
      <alignment horizontal="center" vertical="center"/>
    </xf>
    <xf numFmtId="165" fontId="18" fillId="21" borderId="2" xfId="0" applyNumberFormat="1" applyFont="1" applyFill="1" applyBorder="1" applyAlignment="1">
      <alignment horizontal="right" vertical="center" wrapText="1"/>
    </xf>
    <xf numFmtId="165" fontId="18" fillId="22" borderId="2" xfId="0" applyNumberFormat="1" applyFont="1" applyFill="1" applyBorder="1" applyAlignment="1">
      <alignment horizontal="right" vertical="center" wrapText="1"/>
    </xf>
    <xf numFmtId="165" fontId="18" fillId="6" borderId="2" xfId="0" applyNumberFormat="1" applyFont="1" applyFill="1" applyBorder="1" applyAlignment="1">
      <alignment horizontal="right" vertical="center" wrapText="1"/>
    </xf>
    <xf numFmtId="165" fontId="18" fillId="7" borderId="2" xfId="0" applyNumberFormat="1" applyFont="1" applyFill="1" applyBorder="1" applyAlignment="1">
      <alignment horizontal="right" vertical="center" wrapText="1"/>
    </xf>
    <xf numFmtId="165" fontId="18" fillId="8" borderId="2" xfId="0" applyNumberFormat="1" applyFont="1" applyFill="1" applyBorder="1" applyAlignment="1">
      <alignment horizontal="right" vertical="center" wrapText="1"/>
    </xf>
    <xf numFmtId="165" fontId="18" fillId="16" borderId="12" xfId="0" applyNumberFormat="1" applyFont="1" applyFill="1" applyBorder="1" applyAlignment="1">
      <alignment horizontal="right" vertical="center" wrapText="1"/>
    </xf>
    <xf numFmtId="165" fontId="18" fillId="17" borderId="5" xfId="0" applyNumberFormat="1" applyFont="1" applyFill="1" applyBorder="1" applyAlignment="1">
      <alignment vertical="center" wrapText="1"/>
    </xf>
    <xf numFmtId="165" fontId="18" fillId="18" borderId="2" xfId="0" applyNumberFormat="1" applyFont="1" applyFill="1" applyBorder="1" applyAlignment="1">
      <alignment vertical="center" wrapText="1"/>
    </xf>
    <xf numFmtId="165" fontId="18" fillId="17" borderId="2" xfId="0" applyNumberFormat="1" applyFont="1" applyFill="1" applyBorder="1" applyAlignment="1">
      <alignment vertical="center" wrapText="1"/>
    </xf>
    <xf numFmtId="165" fontId="18" fillId="19" borderId="2" xfId="0" applyNumberFormat="1" applyFont="1" applyFill="1" applyBorder="1" applyAlignment="1">
      <alignment vertical="center" wrapText="1"/>
    </xf>
    <xf numFmtId="165" fontId="18" fillId="12" borderId="2" xfId="0" applyNumberFormat="1" applyFont="1" applyFill="1" applyBorder="1" applyAlignment="1">
      <alignment vertical="center" wrapText="1"/>
    </xf>
    <xf numFmtId="165" fontId="22" fillId="15" borderId="2" xfId="0" applyNumberFormat="1" applyFont="1" applyFill="1" applyBorder="1" applyAlignment="1">
      <alignment vertical="center" wrapText="1"/>
    </xf>
    <xf numFmtId="165" fontId="22" fillId="23" borderId="2" xfId="0" applyNumberFormat="1" applyFont="1" applyFill="1" applyBorder="1" applyAlignment="1">
      <alignment vertical="center" wrapText="1"/>
    </xf>
    <xf numFmtId="165" fontId="18" fillId="13" borderId="2" xfId="0" applyNumberFormat="1" applyFont="1" applyFill="1" applyBorder="1" applyAlignment="1">
      <alignment vertical="center" wrapText="1"/>
    </xf>
    <xf numFmtId="165" fontId="18" fillId="13" borderId="57" xfId="0" applyNumberFormat="1" applyFont="1" applyFill="1" applyBorder="1" applyAlignment="1">
      <alignment vertical="center" wrapText="1"/>
    </xf>
    <xf numFmtId="165" fontId="22" fillId="14" borderId="2" xfId="0" applyNumberFormat="1" applyFont="1" applyFill="1" applyBorder="1" applyAlignment="1">
      <alignment vertical="center" wrapText="1"/>
    </xf>
    <xf numFmtId="165" fontId="18" fillId="20" borderId="2" xfId="0" applyNumberFormat="1" applyFont="1" applyFill="1" applyBorder="1" applyAlignment="1">
      <alignment vertical="center" wrapText="1"/>
    </xf>
    <xf numFmtId="165" fontId="18" fillId="21" borderId="2" xfId="0" applyNumberFormat="1" applyFont="1" applyFill="1" applyBorder="1" applyAlignment="1">
      <alignment vertical="center" wrapText="1"/>
    </xf>
    <xf numFmtId="165" fontId="18" fillId="22" borderId="2" xfId="0" applyNumberFormat="1" applyFont="1" applyFill="1" applyBorder="1" applyAlignment="1">
      <alignment vertical="center" wrapText="1"/>
    </xf>
    <xf numFmtId="165" fontId="18" fillId="6" borderId="2" xfId="0" applyNumberFormat="1" applyFont="1" applyFill="1" applyBorder="1" applyAlignment="1">
      <alignment vertical="center" wrapText="1"/>
    </xf>
    <xf numFmtId="165" fontId="18" fillId="9" borderId="2" xfId="0" applyNumberFormat="1" applyFont="1" applyFill="1" applyBorder="1" applyAlignment="1">
      <alignment vertical="center" wrapText="1"/>
    </xf>
    <xf numFmtId="165" fontId="18" fillId="7" borderId="2" xfId="0" applyNumberFormat="1" applyFont="1" applyFill="1" applyBorder="1" applyAlignment="1">
      <alignment vertical="center" wrapText="1"/>
    </xf>
    <xf numFmtId="165" fontId="18" fillId="8" borderId="2" xfId="0" applyNumberFormat="1" applyFont="1" applyFill="1" applyBorder="1" applyAlignment="1">
      <alignment vertical="center" wrapText="1"/>
    </xf>
    <xf numFmtId="165" fontId="18" fillId="11" borderId="57" xfId="0" applyNumberFormat="1" applyFont="1" applyFill="1" applyBorder="1" applyAlignment="1">
      <alignment vertical="center" wrapText="1"/>
    </xf>
    <xf numFmtId="165" fontId="18" fillId="16" borderId="12" xfId="0" applyNumberFormat="1" applyFont="1" applyFill="1" applyBorder="1" applyAlignment="1">
      <alignment vertical="center" wrapText="1"/>
    </xf>
    <xf numFmtId="0" fontId="23" fillId="0" borderId="20" xfId="0" applyFont="1" applyFill="1" applyBorder="1" applyAlignment="1">
      <alignment horizontal="left" vertical="center" wrapText="1"/>
    </xf>
    <xf numFmtId="0" fontId="6" fillId="0" borderId="21" xfId="0" applyFont="1" applyFill="1" applyBorder="1" applyAlignment="1">
      <alignment horizontal="left" vertical="center"/>
    </xf>
    <xf numFmtId="0" fontId="6" fillId="0" borderId="22" xfId="0" applyFont="1" applyFill="1" applyBorder="1" applyAlignment="1">
      <alignment horizontal="left" vertical="center"/>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31" fillId="3" borderId="26" xfId="0" applyFont="1" applyFill="1" applyBorder="1" applyAlignment="1">
      <alignment horizontal="left" vertical="center" wrapText="1"/>
    </xf>
    <xf numFmtId="0" fontId="31" fillId="3" borderId="27" xfId="0" applyFont="1" applyFill="1" applyBorder="1" applyAlignment="1">
      <alignment horizontal="left" vertical="center" wrapText="1"/>
    </xf>
    <xf numFmtId="9" fontId="28" fillId="3" borderId="25" xfId="0" applyNumberFormat="1" applyFont="1" applyFill="1" applyBorder="1" applyAlignment="1">
      <alignment horizontal="center" vertical="center"/>
    </xf>
    <xf numFmtId="9" fontId="28" fillId="3" borderId="27" xfId="0" applyNumberFormat="1" applyFont="1" applyFill="1" applyBorder="1" applyAlignment="1">
      <alignment horizontal="center" vertical="center"/>
    </xf>
    <xf numFmtId="0" fontId="22" fillId="10" borderId="48" xfId="0" applyFont="1" applyFill="1" applyBorder="1" applyAlignment="1">
      <alignment horizontal="center" vertical="center" wrapText="1"/>
    </xf>
    <xf numFmtId="0" fontId="22" fillId="10" borderId="49" xfId="0" applyFont="1" applyFill="1" applyBorder="1" applyAlignment="1">
      <alignment horizontal="center" vertical="center" wrapText="1"/>
    </xf>
    <xf numFmtId="0" fontId="22" fillId="10" borderId="50" xfId="0" applyFont="1" applyFill="1" applyBorder="1" applyAlignment="1">
      <alignment horizontal="center" vertical="center" wrapText="1"/>
    </xf>
    <xf numFmtId="0" fontId="12" fillId="0" borderId="28" xfId="0" applyFont="1" applyFill="1" applyBorder="1" applyAlignment="1">
      <alignment horizontal="left"/>
    </xf>
    <xf numFmtId="0" fontId="12" fillId="0" borderId="29" xfId="0" applyFont="1" applyFill="1" applyBorder="1" applyAlignment="1">
      <alignment horizontal="left"/>
    </xf>
    <xf numFmtId="0" fontId="12" fillId="0" borderId="30" xfId="0" applyFont="1" applyFill="1" applyBorder="1" applyAlignment="1">
      <alignment horizontal="left"/>
    </xf>
    <xf numFmtId="0" fontId="6" fillId="0" borderId="21" xfId="0" applyFont="1" applyFill="1" applyBorder="1" applyAlignment="1">
      <alignment horizontal="left" vertical="center" wrapText="1"/>
    </xf>
    <xf numFmtId="0" fontId="6" fillId="0" borderId="22"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6" fillId="0" borderId="18" xfId="0" applyFont="1" applyFill="1" applyBorder="1" applyAlignment="1">
      <alignment horizontal="left" vertical="center"/>
    </xf>
    <xf numFmtId="0" fontId="6" fillId="0" borderId="19" xfId="0" applyFont="1" applyFill="1" applyBorder="1" applyAlignment="1">
      <alignment horizontal="left" vertical="center"/>
    </xf>
    <xf numFmtId="0" fontId="19" fillId="0" borderId="54" xfId="0" applyFont="1" applyFill="1" applyBorder="1" applyAlignment="1">
      <alignment horizontal="left" vertical="center" wrapText="1"/>
    </xf>
    <xf numFmtId="0" fontId="19" fillId="0" borderId="21" xfId="0" applyFont="1" applyFill="1" applyBorder="1" applyAlignment="1">
      <alignment horizontal="left" vertical="center"/>
    </xf>
    <xf numFmtId="0" fontId="19" fillId="0" borderId="55" xfId="0" applyFont="1" applyFill="1" applyBorder="1" applyAlignment="1">
      <alignment horizontal="left" vertical="center"/>
    </xf>
    <xf numFmtId="0" fontId="19" fillId="0" borderId="20"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23" fillId="0" borderId="22" xfId="0" applyFont="1" applyFill="1" applyBorder="1" applyAlignment="1">
      <alignment horizontal="left" vertical="center" wrapText="1"/>
    </xf>
    <xf numFmtId="9" fontId="28" fillId="2" borderId="23" xfId="0" applyNumberFormat="1" applyFont="1" applyFill="1" applyBorder="1" applyAlignment="1">
      <alignment horizontal="center" vertical="center"/>
    </xf>
    <xf numFmtId="9" fontId="28" fillId="2" borderId="31" xfId="0" applyNumberFormat="1" applyFont="1" applyFill="1" applyBorder="1" applyAlignment="1">
      <alignment horizontal="center" vertical="center"/>
    </xf>
    <xf numFmtId="0" fontId="17" fillId="0" borderId="40"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14" fillId="14" borderId="35" xfId="0" applyFont="1" applyFill="1" applyBorder="1" applyAlignment="1">
      <alignment horizontal="center" vertical="center" wrapText="1"/>
    </xf>
    <xf numFmtId="0" fontId="14" fillId="14" borderId="36" xfId="0" applyFont="1" applyFill="1" applyBorder="1" applyAlignment="1">
      <alignment horizontal="center" vertical="center" wrapText="1"/>
    </xf>
    <xf numFmtId="0" fontId="14" fillId="14" borderId="37" xfId="0" applyFont="1" applyFill="1" applyBorder="1" applyAlignment="1">
      <alignment horizontal="center" vertical="center" wrapText="1"/>
    </xf>
    <xf numFmtId="0" fontId="14" fillId="14" borderId="17" xfId="0" applyFont="1" applyFill="1" applyBorder="1" applyAlignment="1">
      <alignment horizontal="center" vertical="center" wrapText="1"/>
    </xf>
    <xf numFmtId="0" fontId="14" fillId="14" borderId="18" xfId="0" applyFont="1" applyFill="1" applyBorder="1" applyAlignment="1">
      <alignment horizontal="center" vertical="center" wrapText="1"/>
    </xf>
    <xf numFmtId="0" fontId="14" fillId="14" borderId="19" xfId="0" applyFont="1" applyFill="1" applyBorder="1" applyAlignment="1">
      <alignment horizontal="center" vertical="center" wrapText="1"/>
    </xf>
    <xf numFmtId="0" fontId="29" fillId="14" borderId="35" xfId="0" applyFont="1" applyFill="1" applyBorder="1" applyAlignment="1">
      <alignment horizontal="center" vertical="center" wrapText="1"/>
    </xf>
    <xf numFmtId="0" fontId="29" fillId="14" borderId="36" xfId="0" applyFont="1" applyFill="1" applyBorder="1" applyAlignment="1">
      <alignment horizontal="center" vertical="center" wrapText="1"/>
    </xf>
    <xf numFmtId="0" fontId="29" fillId="14" borderId="37" xfId="0" applyFont="1" applyFill="1" applyBorder="1" applyAlignment="1">
      <alignment horizontal="center" vertical="center" wrapText="1"/>
    </xf>
    <xf numFmtId="0" fontId="29" fillId="14" borderId="28" xfId="0" applyFont="1" applyFill="1" applyBorder="1" applyAlignment="1">
      <alignment horizontal="center" vertical="center" wrapText="1"/>
    </xf>
    <xf numFmtId="0" fontId="29" fillId="14" borderId="30" xfId="0" applyFont="1" applyFill="1" applyBorder="1" applyAlignment="1">
      <alignment horizontal="center" vertical="center" wrapText="1"/>
    </xf>
    <xf numFmtId="0" fontId="29" fillId="14" borderId="5" xfId="0" applyFont="1" applyFill="1" applyBorder="1" applyAlignment="1">
      <alignment horizontal="center" vertical="center" wrapText="1"/>
    </xf>
    <xf numFmtId="0" fontId="29" fillId="14" borderId="6" xfId="0" applyFont="1" applyFill="1" applyBorder="1" applyAlignment="1">
      <alignment horizontal="center" vertical="center" wrapText="1"/>
    </xf>
    <xf numFmtId="165" fontId="20" fillId="14" borderId="17" xfId="0" applyNumberFormat="1" applyFont="1" applyFill="1" applyBorder="1" applyAlignment="1">
      <alignment horizontal="center" vertical="center" wrapText="1"/>
    </xf>
    <xf numFmtId="165" fontId="20" fillId="14" borderId="18" xfId="0" applyNumberFormat="1" applyFont="1" applyFill="1" applyBorder="1" applyAlignment="1">
      <alignment horizontal="center" vertical="center" wrapText="1"/>
    </xf>
    <xf numFmtId="165" fontId="20" fillId="14" borderId="19" xfId="0" applyNumberFormat="1"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31" fillId="2" borderId="24" xfId="0" applyFont="1" applyFill="1" applyBorder="1" applyAlignment="1">
      <alignment horizontal="left" vertical="center" wrapText="1"/>
    </xf>
    <xf numFmtId="0" fontId="31" fillId="2" borderId="31" xfId="0" applyFont="1" applyFill="1" applyBorder="1" applyAlignment="1">
      <alignment horizontal="left" vertical="center" wrapText="1"/>
    </xf>
    <xf numFmtId="0" fontId="26" fillId="4" borderId="2" xfId="0" applyFont="1" applyFill="1" applyBorder="1" applyAlignment="1">
      <alignment horizontal="center" vertical="center"/>
    </xf>
    <xf numFmtId="0" fontId="35" fillId="4" borderId="1" xfId="0" applyFont="1" applyFill="1" applyBorder="1" applyAlignment="1">
      <alignment horizontal="center" vertical="center"/>
    </xf>
    <xf numFmtId="0" fontId="35" fillId="4" borderId="4" xfId="0" applyFont="1" applyFill="1" applyBorder="1" applyAlignment="1">
      <alignment horizontal="center" vertical="center"/>
    </xf>
    <xf numFmtId="0" fontId="32" fillId="5" borderId="43" xfId="0" applyFont="1" applyFill="1" applyBorder="1" applyAlignment="1">
      <alignment horizontal="center" vertical="center"/>
    </xf>
    <xf numFmtId="0" fontId="32" fillId="5" borderId="44" xfId="0" applyFont="1" applyFill="1" applyBorder="1" applyAlignment="1">
      <alignment horizontal="center" vertical="center"/>
    </xf>
    <xf numFmtId="0" fontId="32" fillId="5" borderId="45" xfId="0" applyFont="1" applyFill="1" applyBorder="1" applyAlignment="1">
      <alignment horizontal="center" vertical="center"/>
    </xf>
    <xf numFmtId="0" fontId="17" fillId="0" borderId="41" xfId="0" applyFont="1" applyFill="1" applyBorder="1" applyAlignment="1">
      <alignment horizontal="center" vertical="center" wrapText="1"/>
    </xf>
    <xf numFmtId="0" fontId="17" fillId="0" borderId="42"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22" fillId="0" borderId="40"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42" xfId="0" applyFont="1" applyFill="1" applyBorder="1" applyAlignment="1">
      <alignment horizontal="center" vertical="center" wrapText="1"/>
    </xf>
    <xf numFmtId="167" fontId="20" fillId="0" borderId="38" xfId="0" applyNumberFormat="1" applyFont="1" applyFill="1" applyBorder="1" applyAlignment="1">
      <alignment horizontal="center" vertical="center" wrapText="1"/>
    </xf>
    <xf numFmtId="167" fontId="17" fillId="0" borderId="51"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17" fillId="0" borderId="53" xfId="0" applyFont="1" applyFill="1" applyBorder="1" applyAlignment="1">
      <alignment horizontal="center" vertical="center" wrapText="1"/>
    </xf>
    <xf numFmtId="0" fontId="8" fillId="0" borderId="29" xfId="0" applyFont="1" applyFill="1" applyBorder="1" applyAlignment="1">
      <alignment horizontal="center" vertical="center" textRotation="90"/>
    </xf>
    <xf numFmtId="0" fontId="8" fillId="0" borderId="44" xfId="0" applyFont="1" applyFill="1" applyBorder="1" applyAlignment="1">
      <alignment horizontal="center" vertical="center" textRotation="90"/>
    </xf>
    <xf numFmtId="166" fontId="18" fillId="2" borderId="23" xfId="0" applyNumberFormat="1" applyFont="1" applyFill="1" applyBorder="1" applyAlignment="1">
      <alignment horizontal="right" vertical="center" wrapText="1"/>
    </xf>
    <xf numFmtId="166" fontId="18" fillId="2" borderId="24" xfId="0" applyNumberFormat="1" applyFont="1" applyFill="1" applyBorder="1" applyAlignment="1">
      <alignment horizontal="right" vertical="center" wrapText="1"/>
    </xf>
    <xf numFmtId="166" fontId="18" fillId="3" borderId="25" xfId="0" applyNumberFormat="1" applyFont="1" applyFill="1" applyBorder="1" applyAlignment="1">
      <alignment horizontal="right" vertical="center" wrapText="1"/>
    </xf>
    <xf numFmtId="166" fontId="18" fillId="3" borderId="26" xfId="0" applyNumberFormat="1" applyFont="1" applyFill="1" applyBorder="1" applyAlignment="1">
      <alignment horizontal="right" vertical="center" wrapText="1"/>
    </xf>
    <xf numFmtId="167" fontId="18" fillId="2" borderId="23" xfId="0" applyNumberFormat="1" applyFont="1" applyFill="1" applyBorder="1" applyAlignment="1">
      <alignment horizontal="right" vertical="center"/>
    </xf>
    <xf numFmtId="167" fontId="18" fillId="2" borderId="24" xfId="0" applyNumberFormat="1" applyFont="1" applyFill="1" applyBorder="1" applyAlignment="1">
      <alignment horizontal="right" vertical="center"/>
    </xf>
    <xf numFmtId="167" fontId="18" fillId="3" borderId="25" xfId="0" applyNumberFormat="1" applyFont="1" applyFill="1" applyBorder="1" applyAlignment="1">
      <alignment horizontal="right" vertical="center"/>
    </xf>
    <xf numFmtId="167" fontId="18" fillId="3" borderId="26" xfId="0" applyNumberFormat="1" applyFont="1" applyFill="1" applyBorder="1" applyAlignment="1">
      <alignment horizontal="right" vertical="center"/>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B3FFFF"/>
      <color rgb="FFC9C9C9"/>
      <color rgb="FFE0E0E0"/>
      <color rgb="FFFCDBC0"/>
      <color rgb="FFFFFF9B"/>
      <color rgb="FFFFFFB3"/>
      <color rgb="FFFFFF75"/>
      <color rgb="FFFFFFCC"/>
      <color rgb="FFFFFFFF"/>
      <color rgb="FF00F67B"/>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279400</xdr:colOff>
      <xdr:row>39</xdr:row>
      <xdr:rowOff>254000</xdr:rowOff>
    </xdr:from>
    <xdr:to>
      <xdr:col>7</xdr:col>
      <xdr:colOff>974725</xdr:colOff>
      <xdr:row>39</xdr:row>
      <xdr:rowOff>254000</xdr:rowOff>
    </xdr:to>
    <xdr:sp macro="" textlink="">
      <xdr:nvSpPr>
        <xdr:cNvPr id="2" name="Line 49"/>
        <xdr:cNvSpPr>
          <a:spLocks noChangeShapeType="1"/>
        </xdr:cNvSpPr>
      </xdr:nvSpPr>
      <xdr:spPr bwMode="auto">
        <a:xfrm>
          <a:off x="7670800" y="1770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41</xdr:row>
      <xdr:rowOff>254000</xdr:rowOff>
    </xdr:from>
    <xdr:to>
      <xdr:col>7</xdr:col>
      <xdr:colOff>923925</xdr:colOff>
      <xdr:row>41</xdr:row>
      <xdr:rowOff>254000</xdr:rowOff>
    </xdr:to>
    <xdr:sp macro="" textlink="">
      <xdr:nvSpPr>
        <xdr:cNvPr id="3" name="Line 49"/>
        <xdr:cNvSpPr>
          <a:spLocks noChangeShapeType="1"/>
        </xdr:cNvSpPr>
      </xdr:nvSpPr>
      <xdr:spPr bwMode="auto">
        <a:xfrm>
          <a:off x="7620000" y="18148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40</xdr:row>
      <xdr:rowOff>254000</xdr:rowOff>
    </xdr:from>
    <xdr:to>
      <xdr:col>7</xdr:col>
      <xdr:colOff>949325</xdr:colOff>
      <xdr:row>40</xdr:row>
      <xdr:rowOff>254000</xdr:rowOff>
    </xdr:to>
    <xdr:sp macro="" textlink="">
      <xdr:nvSpPr>
        <xdr:cNvPr id="4" name="Line 49"/>
        <xdr:cNvSpPr>
          <a:spLocks noChangeShapeType="1"/>
        </xdr:cNvSpPr>
      </xdr:nvSpPr>
      <xdr:spPr bwMode="auto">
        <a:xfrm>
          <a:off x="7645400" y="18592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38</xdr:row>
      <xdr:rowOff>266700</xdr:rowOff>
    </xdr:from>
    <xdr:to>
      <xdr:col>7</xdr:col>
      <xdr:colOff>962025</xdr:colOff>
      <xdr:row>38</xdr:row>
      <xdr:rowOff>266700</xdr:rowOff>
    </xdr:to>
    <xdr:sp macro="" textlink="">
      <xdr:nvSpPr>
        <xdr:cNvPr id="5" name="Line 49"/>
        <xdr:cNvSpPr>
          <a:spLocks noChangeShapeType="1"/>
        </xdr:cNvSpPr>
      </xdr:nvSpPr>
      <xdr:spPr bwMode="auto">
        <a:xfrm>
          <a:off x="7658100" y="17272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37</xdr:row>
      <xdr:rowOff>241300</xdr:rowOff>
    </xdr:from>
    <xdr:to>
      <xdr:col>7</xdr:col>
      <xdr:colOff>923925</xdr:colOff>
      <xdr:row>37</xdr:row>
      <xdr:rowOff>241300</xdr:rowOff>
    </xdr:to>
    <xdr:sp macro="" textlink="">
      <xdr:nvSpPr>
        <xdr:cNvPr id="6" name="Line 49"/>
        <xdr:cNvSpPr>
          <a:spLocks noChangeShapeType="1"/>
        </xdr:cNvSpPr>
      </xdr:nvSpPr>
      <xdr:spPr bwMode="auto">
        <a:xfrm>
          <a:off x="7620000" y="16802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36</xdr:row>
      <xdr:rowOff>254000</xdr:rowOff>
    </xdr:from>
    <xdr:to>
      <xdr:col>7</xdr:col>
      <xdr:colOff>923925</xdr:colOff>
      <xdr:row>36</xdr:row>
      <xdr:rowOff>254000</xdr:rowOff>
    </xdr:to>
    <xdr:sp macro="" textlink="">
      <xdr:nvSpPr>
        <xdr:cNvPr id="7" name="Line 49"/>
        <xdr:cNvSpPr>
          <a:spLocks noChangeShapeType="1"/>
        </xdr:cNvSpPr>
      </xdr:nvSpPr>
      <xdr:spPr bwMode="auto">
        <a:xfrm>
          <a:off x="7620000" y="16370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35</xdr:row>
      <xdr:rowOff>228600</xdr:rowOff>
    </xdr:from>
    <xdr:to>
      <xdr:col>7</xdr:col>
      <xdr:colOff>949325</xdr:colOff>
      <xdr:row>35</xdr:row>
      <xdr:rowOff>228600</xdr:rowOff>
    </xdr:to>
    <xdr:sp macro="" textlink="">
      <xdr:nvSpPr>
        <xdr:cNvPr id="8" name="Line 49"/>
        <xdr:cNvSpPr>
          <a:spLocks noChangeShapeType="1"/>
        </xdr:cNvSpPr>
      </xdr:nvSpPr>
      <xdr:spPr bwMode="auto">
        <a:xfrm>
          <a:off x="76454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34</xdr:row>
      <xdr:rowOff>215900</xdr:rowOff>
    </xdr:from>
    <xdr:to>
      <xdr:col>7</xdr:col>
      <xdr:colOff>936625</xdr:colOff>
      <xdr:row>34</xdr:row>
      <xdr:rowOff>215900</xdr:rowOff>
    </xdr:to>
    <xdr:sp macro="" textlink="">
      <xdr:nvSpPr>
        <xdr:cNvPr id="9" name="Line 49"/>
        <xdr:cNvSpPr>
          <a:spLocks noChangeShapeType="1"/>
        </xdr:cNvSpPr>
      </xdr:nvSpPr>
      <xdr:spPr bwMode="auto">
        <a:xfrm>
          <a:off x="7632700" y="15443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32</xdr:row>
      <xdr:rowOff>215900</xdr:rowOff>
    </xdr:from>
    <xdr:to>
      <xdr:col>7</xdr:col>
      <xdr:colOff>911225</xdr:colOff>
      <xdr:row>32</xdr:row>
      <xdr:rowOff>215900</xdr:rowOff>
    </xdr:to>
    <xdr:sp macro="" textlink="">
      <xdr:nvSpPr>
        <xdr:cNvPr id="10" name="Line 49"/>
        <xdr:cNvSpPr>
          <a:spLocks noChangeShapeType="1"/>
        </xdr:cNvSpPr>
      </xdr:nvSpPr>
      <xdr:spPr bwMode="auto">
        <a:xfrm>
          <a:off x="7607300" y="1499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33</xdr:row>
      <xdr:rowOff>228600</xdr:rowOff>
    </xdr:from>
    <xdr:to>
      <xdr:col>7</xdr:col>
      <xdr:colOff>923925</xdr:colOff>
      <xdr:row>33</xdr:row>
      <xdr:rowOff>228600</xdr:rowOff>
    </xdr:to>
    <xdr:sp macro="" textlink="">
      <xdr:nvSpPr>
        <xdr:cNvPr id="11" name="Line 49"/>
        <xdr:cNvSpPr>
          <a:spLocks noChangeShapeType="1"/>
        </xdr:cNvSpPr>
      </xdr:nvSpPr>
      <xdr:spPr bwMode="auto">
        <a:xfrm>
          <a:off x="7620000" y="14566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31</xdr:row>
      <xdr:rowOff>228600</xdr:rowOff>
    </xdr:from>
    <xdr:to>
      <xdr:col>7</xdr:col>
      <xdr:colOff>936625</xdr:colOff>
      <xdr:row>31</xdr:row>
      <xdr:rowOff>228600</xdr:rowOff>
    </xdr:to>
    <xdr:sp macro="" textlink="">
      <xdr:nvSpPr>
        <xdr:cNvPr id="12" name="Line 49"/>
        <xdr:cNvSpPr>
          <a:spLocks noChangeShapeType="1"/>
        </xdr:cNvSpPr>
      </xdr:nvSpPr>
      <xdr:spPr bwMode="auto">
        <a:xfrm>
          <a:off x="7632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29</xdr:row>
      <xdr:rowOff>215900</xdr:rowOff>
    </xdr:from>
    <xdr:to>
      <xdr:col>7</xdr:col>
      <xdr:colOff>974725</xdr:colOff>
      <xdr:row>29</xdr:row>
      <xdr:rowOff>215900</xdr:rowOff>
    </xdr:to>
    <xdr:sp macro="" textlink="">
      <xdr:nvSpPr>
        <xdr:cNvPr id="13" name="Line 49"/>
        <xdr:cNvSpPr>
          <a:spLocks noChangeShapeType="1"/>
        </xdr:cNvSpPr>
      </xdr:nvSpPr>
      <xdr:spPr bwMode="auto">
        <a:xfrm>
          <a:off x="7670800" y="13665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28</xdr:row>
      <xdr:rowOff>215900</xdr:rowOff>
    </xdr:from>
    <xdr:to>
      <xdr:col>7</xdr:col>
      <xdr:colOff>949325</xdr:colOff>
      <xdr:row>28</xdr:row>
      <xdr:rowOff>215900</xdr:rowOff>
    </xdr:to>
    <xdr:sp macro="" textlink="">
      <xdr:nvSpPr>
        <xdr:cNvPr id="14" name="Line 49"/>
        <xdr:cNvSpPr>
          <a:spLocks noChangeShapeType="1"/>
        </xdr:cNvSpPr>
      </xdr:nvSpPr>
      <xdr:spPr bwMode="auto">
        <a:xfrm>
          <a:off x="7645400" y="13220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30</xdr:row>
      <xdr:rowOff>228600</xdr:rowOff>
    </xdr:from>
    <xdr:to>
      <xdr:col>7</xdr:col>
      <xdr:colOff>923925</xdr:colOff>
      <xdr:row>30</xdr:row>
      <xdr:rowOff>228600</xdr:rowOff>
    </xdr:to>
    <xdr:sp macro="" textlink="">
      <xdr:nvSpPr>
        <xdr:cNvPr id="15" name="Line 49"/>
        <xdr:cNvSpPr>
          <a:spLocks noChangeShapeType="1"/>
        </xdr:cNvSpPr>
      </xdr:nvSpPr>
      <xdr:spPr bwMode="auto">
        <a:xfrm>
          <a:off x="7620000" y="12788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26</xdr:row>
      <xdr:rowOff>215900</xdr:rowOff>
    </xdr:from>
    <xdr:to>
      <xdr:col>7</xdr:col>
      <xdr:colOff>911225</xdr:colOff>
      <xdr:row>26</xdr:row>
      <xdr:rowOff>215900</xdr:rowOff>
    </xdr:to>
    <xdr:sp macro="" textlink="">
      <xdr:nvSpPr>
        <xdr:cNvPr id="16" name="Line 49"/>
        <xdr:cNvSpPr>
          <a:spLocks noChangeShapeType="1"/>
        </xdr:cNvSpPr>
      </xdr:nvSpPr>
      <xdr:spPr bwMode="auto">
        <a:xfrm>
          <a:off x="7607300" y="1233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25</xdr:row>
      <xdr:rowOff>215900</xdr:rowOff>
    </xdr:from>
    <xdr:to>
      <xdr:col>7</xdr:col>
      <xdr:colOff>911225</xdr:colOff>
      <xdr:row>25</xdr:row>
      <xdr:rowOff>215900</xdr:rowOff>
    </xdr:to>
    <xdr:sp macro="" textlink="">
      <xdr:nvSpPr>
        <xdr:cNvPr id="17" name="Line 49"/>
        <xdr:cNvSpPr>
          <a:spLocks noChangeShapeType="1"/>
        </xdr:cNvSpPr>
      </xdr:nvSpPr>
      <xdr:spPr bwMode="auto">
        <a:xfrm>
          <a:off x="7607300" y="11887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24</xdr:row>
      <xdr:rowOff>215900</xdr:rowOff>
    </xdr:from>
    <xdr:to>
      <xdr:col>7</xdr:col>
      <xdr:colOff>923925</xdr:colOff>
      <xdr:row>24</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21</xdr:row>
      <xdr:rowOff>215900</xdr:rowOff>
    </xdr:from>
    <xdr:to>
      <xdr:col>7</xdr:col>
      <xdr:colOff>923925</xdr:colOff>
      <xdr:row>21</xdr:row>
      <xdr:rowOff>215900</xdr:rowOff>
    </xdr:to>
    <xdr:sp macro="" textlink="">
      <xdr:nvSpPr>
        <xdr:cNvPr id="19" name="Line 49"/>
        <xdr:cNvSpPr>
          <a:spLocks noChangeShapeType="1"/>
        </xdr:cNvSpPr>
      </xdr:nvSpPr>
      <xdr:spPr bwMode="auto">
        <a:xfrm>
          <a:off x="7620000" y="1099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27</xdr:row>
      <xdr:rowOff>215900</xdr:rowOff>
    </xdr:from>
    <xdr:to>
      <xdr:col>7</xdr:col>
      <xdr:colOff>962025</xdr:colOff>
      <xdr:row>27</xdr:row>
      <xdr:rowOff>215900</xdr:rowOff>
    </xdr:to>
    <xdr:sp macro="" textlink="">
      <xdr:nvSpPr>
        <xdr:cNvPr id="20" name="Line 49"/>
        <xdr:cNvSpPr>
          <a:spLocks noChangeShapeType="1"/>
        </xdr:cNvSpPr>
      </xdr:nvSpPr>
      <xdr:spPr bwMode="auto">
        <a:xfrm>
          <a:off x="76581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20</xdr:row>
      <xdr:rowOff>215900</xdr:rowOff>
    </xdr:from>
    <xdr:to>
      <xdr:col>7</xdr:col>
      <xdr:colOff>936625</xdr:colOff>
      <xdr:row>20</xdr:row>
      <xdr:rowOff>215900</xdr:rowOff>
    </xdr:to>
    <xdr:sp macro="" textlink="">
      <xdr:nvSpPr>
        <xdr:cNvPr id="21" name="Line 49"/>
        <xdr:cNvSpPr>
          <a:spLocks noChangeShapeType="1"/>
        </xdr:cNvSpPr>
      </xdr:nvSpPr>
      <xdr:spPr bwMode="auto">
        <a:xfrm>
          <a:off x="7632700" y="1010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19</xdr:row>
      <xdr:rowOff>228600</xdr:rowOff>
    </xdr:from>
    <xdr:to>
      <xdr:col>7</xdr:col>
      <xdr:colOff>949325</xdr:colOff>
      <xdr:row>19</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18</xdr:row>
      <xdr:rowOff>215900</xdr:rowOff>
    </xdr:from>
    <xdr:to>
      <xdr:col>7</xdr:col>
      <xdr:colOff>974725</xdr:colOff>
      <xdr:row>18</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16</xdr:row>
      <xdr:rowOff>215900</xdr:rowOff>
    </xdr:from>
    <xdr:to>
      <xdr:col>7</xdr:col>
      <xdr:colOff>923925</xdr:colOff>
      <xdr:row>16</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15</xdr:row>
      <xdr:rowOff>215900</xdr:rowOff>
    </xdr:from>
    <xdr:to>
      <xdr:col>7</xdr:col>
      <xdr:colOff>974725</xdr:colOff>
      <xdr:row>15</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12</xdr:row>
      <xdr:rowOff>228600</xdr:rowOff>
    </xdr:from>
    <xdr:to>
      <xdr:col>7</xdr:col>
      <xdr:colOff>911225</xdr:colOff>
      <xdr:row>12</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11</xdr:row>
      <xdr:rowOff>215900</xdr:rowOff>
    </xdr:from>
    <xdr:to>
      <xdr:col>7</xdr:col>
      <xdr:colOff>936625</xdr:colOff>
      <xdr:row>11</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10</xdr:row>
      <xdr:rowOff>228600</xdr:rowOff>
    </xdr:from>
    <xdr:to>
      <xdr:col>7</xdr:col>
      <xdr:colOff>898525</xdr:colOff>
      <xdr:row>10</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9</xdr:row>
      <xdr:rowOff>215900</xdr:rowOff>
    </xdr:from>
    <xdr:to>
      <xdr:col>7</xdr:col>
      <xdr:colOff>923925</xdr:colOff>
      <xdr:row>9</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8</xdr:row>
      <xdr:rowOff>254000</xdr:rowOff>
    </xdr:from>
    <xdr:to>
      <xdr:col>7</xdr:col>
      <xdr:colOff>923925</xdr:colOff>
      <xdr:row>8</xdr:row>
      <xdr:rowOff>254000</xdr:rowOff>
    </xdr:to>
    <xdr:sp macro="" textlink="">
      <xdr:nvSpPr>
        <xdr:cNvPr id="31" name="Line 49"/>
        <xdr:cNvSpPr>
          <a:spLocks noChangeShapeType="1"/>
        </xdr:cNvSpPr>
      </xdr:nvSpPr>
      <xdr:spPr bwMode="auto">
        <a:xfrm>
          <a:off x="7620000" y="5702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23</xdr:row>
      <xdr:rowOff>228600</xdr:rowOff>
    </xdr:from>
    <xdr:to>
      <xdr:col>7</xdr:col>
      <xdr:colOff>923925</xdr:colOff>
      <xdr:row>23</xdr:row>
      <xdr:rowOff>228600</xdr:rowOff>
    </xdr:to>
    <xdr:sp macro="" textlink="">
      <xdr:nvSpPr>
        <xdr:cNvPr id="33" name="Line 49"/>
        <xdr:cNvSpPr>
          <a:spLocks noChangeShapeType="1"/>
        </xdr:cNvSpPr>
      </xdr:nvSpPr>
      <xdr:spPr bwMode="auto">
        <a:xfrm>
          <a:off x="7620000" y="4787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22</xdr:row>
      <xdr:rowOff>228600</xdr:rowOff>
    </xdr:from>
    <xdr:to>
      <xdr:col>7</xdr:col>
      <xdr:colOff>898525</xdr:colOff>
      <xdr:row>22</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17</xdr:row>
      <xdr:rowOff>215900</xdr:rowOff>
    </xdr:from>
    <xdr:to>
      <xdr:col>7</xdr:col>
      <xdr:colOff>949325</xdr:colOff>
      <xdr:row>17</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13</xdr:row>
      <xdr:rowOff>215900</xdr:rowOff>
    </xdr:from>
    <xdr:to>
      <xdr:col>7</xdr:col>
      <xdr:colOff>898525</xdr:colOff>
      <xdr:row>13</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3"/>
  <sheetViews>
    <sheetView tabSelected="1" zoomScale="75" zoomScaleNormal="75" workbookViewId="0">
      <selection sqref="A1:N1"/>
    </sheetView>
  </sheetViews>
  <sheetFormatPr defaultRowHeight="12.75"/>
  <cols>
    <col min="1" max="1" width="5.85546875" style="4" bestFit="1" customWidth="1"/>
    <col min="2" max="2" width="34.7109375" style="4" customWidth="1"/>
    <col min="3" max="3" width="25.85546875" style="4" customWidth="1"/>
    <col min="4" max="4" width="12.7109375" style="4" customWidth="1"/>
    <col min="5" max="5" width="14.28515625" style="5" bestFit="1" customWidth="1"/>
    <col min="6" max="6" width="10.7109375" style="6" customWidth="1"/>
    <col min="7" max="7" width="10.7109375" style="4" customWidth="1"/>
    <col min="8" max="8" width="18" style="4" bestFit="1" customWidth="1"/>
    <col min="9" max="9" width="14.42578125" style="7" bestFit="1" customWidth="1"/>
    <col min="10" max="10" width="10.7109375" style="8" customWidth="1"/>
    <col min="11" max="11" width="13" style="7" bestFit="1" customWidth="1"/>
    <col min="12" max="12" width="8.42578125" style="7" customWidth="1"/>
    <col min="13" max="14" width="10.7109375" style="4" customWidth="1"/>
    <col min="15" max="16384" width="9.140625" style="4"/>
  </cols>
  <sheetData>
    <row r="1" spans="1:14" s="1" customFormat="1" ht="34.5" customHeight="1">
      <c r="A1" s="343" t="s">
        <v>50</v>
      </c>
      <c r="B1" s="344"/>
      <c r="C1" s="344"/>
      <c r="D1" s="344"/>
      <c r="E1" s="344"/>
      <c r="F1" s="344"/>
      <c r="G1" s="344"/>
      <c r="H1" s="344"/>
      <c r="I1" s="344"/>
      <c r="J1" s="344"/>
      <c r="K1" s="344"/>
      <c r="L1" s="344"/>
      <c r="M1" s="344"/>
      <c r="N1" s="345"/>
    </row>
    <row r="2" spans="1:14" s="1" customFormat="1" ht="24" thickBot="1">
      <c r="A2" s="346" t="s">
        <v>121</v>
      </c>
      <c r="B2" s="347"/>
      <c r="C2" s="347"/>
      <c r="D2" s="347"/>
      <c r="E2" s="347"/>
      <c r="F2" s="347"/>
      <c r="G2" s="347"/>
      <c r="H2" s="347"/>
      <c r="I2" s="347"/>
      <c r="J2" s="347"/>
      <c r="K2" s="347"/>
      <c r="L2" s="347"/>
      <c r="M2" s="347"/>
      <c r="N2" s="348"/>
    </row>
    <row r="3" spans="1:14" s="2" customFormat="1" ht="35.25" customHeight="1">
      <c r="A3" s="367" t="s">
        <v>56</v>
      </c>
      <c r="B3" s="365" t="s">
        <v>10</v>
      </c>
      <c r="C3" s="349" t="s">
        <v>16</v>
      </c>
      <c r="D3" s="351" t="s">
        <v>14</v>
      </c>
      <c r="E3" s="320" t="s">
        <v>122</v>
      </c>
      <c r="F3" s="353"/>
      <c r="G3" s="355" t="s">
        <v>54</v>
      </c>
      <c r="H3" s="357" t="s">
        <v>123</v>
      </c>
      <c r="I3" s="358"/>
      <c r="J3" s="361" t="s">
        <v>55</v>
      </c>
      <c r="K3" s="363" t="s">
        <v>120</v>
      </c>
      <c r="L3" s="363"/>
      <c r="M3" s="320" t="s">
        <v>124</v>
      </c>
      <c r="N3" s="321"/>
    </row>
    <row r="4" spans="1:14" s="2" customFormat="1" ht="54.75" customHeight="1" thickBot="1">
      <c r="A4" s="368"/>
      <c r="B4" s="366"/>
      <c r="C4" s="350"/>
      <c r="D4" s="352"/>
      <c r="E4" s="354"/>
      <c r="F4" s="354"/>
      <c r="G4" s="356"/>
      <c r="H4" s="359"/>
      <c r="I4" s="360"/>
      <c r="J4" s="362"/>
      <c r="K4" s="364"/>
      <c r="L4" s="364"/>
      <c r="M4" s="10" t="s">
        <v>82</v>
      </c>
      <c r="N4" s="9" t="s">
        <v>88</v>
      </c>
    </row>
    <row r="5" spans="1:14" s="2" customFormat="1" ht="35.1" customHeight="1">
      <c r="A5" s="153">
        <v>1</v>
      </c>
      <c r="B5" s="154" t="s">
        <v>60</v>
      </c>
      <c r="C5" s="155" t="s">
        <v>18</v>
      </c>
      <c r="D5" s="156" t="s">
        <v>9</v>
      </c>
      <c r="E5" s="157">
        <v>1.2746519999999999</v>
      </c>
      <c r="F5" s="158" t="s">
        <v>12</v>
      </c>
      <c r="G5" s="159">
        <v>0.93</v>
      </c>
      <c r="H5" s="160" t="s">
        <v>83</v>
      </c>
      <c r="I5" s="161">
        <f t="shared" ref="I5:I21" si="0">(E5*1000)/(8250*0.93)</f>
        <v>0.16613255131964808</v>
      </c>
      <c r="J5" s="162">
        <f t="shared" ref="J5:J36" si="1">+(I5/$I$5)*100</f>
        <v>100</v>
      </c>
      <c r="K5" s="270">
        <v>1.0833299999999999</v>
      </c>
      <c r="L5" s="163" t="s">
        <v>19</v>
      </c>
      <c r="M5" s="164">
        <f t="shared" ref="M5:M14" si="2">+(E5/K5)-1</f>
        <v>0.17660546647835851</v>
      </c>
      <c r="N5" s="165">
        <v>29</v>
      </c>
    </row>
    <row r="6" spans="1:14" s="2" customFormat="1" ht="35.1" customHeight="1">
      <c r="A6" s="153">
        <v>2</v>
      </c>
      <c r="B6" s="166" t="s">
        <v>63</v>
      </c>
      <c r="C6" s="167" t="s">
        <v>51</v>
      </c>
      <c r="D6" s="168" t="s">
        <v>9</v>
      </c>
      <c r="E6" s="169">
        <v>1.3583909999999999</v>
      </c>
      <c r="F6" s="170" t="s">
        <v>12</v>
      </c>
      <c r="G6" s="171">
        <v>0.93</v>
      </c>
      <c r="H6" s="172" t="s">
        <v>108</v>
      </c>
      <c r="I6" s="173">
        <f t="shared" si="0"/>
        <v>0.17704672531769303</v>
      </c>
      <c r="J6" s="174">
        <f t="shared" si="1"/>
        <v>106.56955780871955</v>
      </c>
      <c r="K6" s="272">
        <v>1.2357039999999999</v>
      </c>
      <c r="L6" s="175" t="s">
        <v>19</v>
      </c>
      <c r="M6" s="176">
        <f t="shared" si="2"/>
        <v>9.9285103876009195E-2</v>
      </c>
      <c r="N6" s="177">
        <v>23</v>
      </c>
    </row>
    <row r="7" spans="1:14" s="2" customFormat="1" ht="35.1" customHeight="1">
      <c r="A7" s="178">
        <v>3</v>
      </c>
      <c r="B7" s="179" t="s">
        <v>65</v>
      </c>
      <c r="C7" s="167" t="s">
        <v>23</v>
      </c>
      <c r="D7" s="168" t="s">
        <v>9</v>
      </c>
      <c r="E7" s="169">
        <v>1.411421</v>
      </c>
      <c r="F7" s="170" t="s">
        <v>12</v>
      </c>
      <c r="G7" s="171">
        <v>0.93</v>
      </c>
      <c r="H7" s="172" t="s">
        <v>97</v>
      </c>
      <c r="I7" s="173">
        <f t="shared" si="0"/>
        <v>0.18395842293906811</v>
      </c>
      <c r="J7" s="174">
        <f t="shared" si="1"/>
        <v>110.7299090261499</v>
      </c>
      <c r="K7" s="272">
        <v>1.204825</v>
      </c>
      <c r="L7" s="175" t="s">
        <v>19</v>
      </c>
      <c r="M7" s="176">
        <f t="shared" si="2"/>
        <v>0.17147386549913879</v>
      </c>
      <c r="N7" s="177">
        <v>28</v>
      </c>
    </row>
    <row r="8" spans="1:14" s="2" customFormat="1" ht="35.1" customHeight="1">
      <c r="A8" s="178">
        <v>4</v>
      </c>
      <c r="B8" s="180" t="s">
        <v>70</v>
      </c>
      <c r="C8" s="167" t="s">
        <v>18</v>
      </c>
      <c r="D8" s="168" t="s">
        <v>9</v>
      </c>
      <c r="E8" s="169">
        <v>1.4159999999999999</v>
      </c>
      <c r="F8" s="170" t="s">
        <v>12</v>
      </c>
      <c r="G8" s="171">
        <v>0.93</v>
      </c>
      <c r="H8" s="181" t="s">
        <v>94</v>
      </c>
      <c r="I8" s="173">
        <f t="shared" si="0"/>
        <v>0.18455522971652005</v>
      </c>
      <c r="J8" s="174">
        <f t="shared" ref="J8:J13" si="3">+(I8/$I$5)*100</f>
        <v>111.08914433115864</v>
      </c>
      <c r="K8" s="272">
        <v>1.56525</v>
      </c>
      <c r="L8" s="175" t="s">
        <v>19</v>
      </c>
      <c r="M8" s="176">
        <f t="shared" ref="M8:M13" si="4">+(E8/K8)-1</f>
        <v>-9.5352180162913358E-2</v>
      </c>
      <c r="N8" s="177">
        <v>2</v>
      </c>
    </row>
    <row r="9" spans="1:14" s="2" customFormat="1" ht="35.1" customHeight="1">
      <c r="A9" s="153">
        <v>5</v>
      </c>
      <c r="B9" s="180" t="s">
        <v>71</v>
      </c>
      <c r="C9" s="167" t="s">
        <v>18</v>
      </c>
      <c r="D9" s="168" t="s">
        <v>9</v>
      </c>
      <c r="E9" s="169">
        <v>1.423</v>
      </c>
      <c r="F9" s="170" t="s">
        <v>12</v>
      </c>
      <c r="G9" s="171">
        <v>0.93</v>
      </c>
      <c r="H9" s="172" t="s">
        <v>89</v>
      </c>
      <c r="I9" s="173">
        <f t="shared" si="0"/>
        <v>0.18546757901596611</v>
      </c>
      <c r="J9" s="174">
        <f t="shared" si="3"/>
        <v>111.63831382997085</v>
      </c>
      <c r="K9" s="272">
        <v>1.573</v>
      </c>
      <c r="L9" s="175" t="s">
        <v>19</v>
      </c>
      <c r="M9" s="176">
        <f t="shared" si="4"/>
        <v>-9.5359186268277107E-2</v>
      </c>
      <c r="N9" s="177">
        <v>2</v>
      </c>
    </row>
    <row r="10" spans="1:14" s="2" customFormat="1" ht="35.1" customHeight="1">
      <c r="A10" s="182">
        <v>6</v>
      </c>
      <c r="B10" s="183" t="s">
        <v>61</v>
      </c>
      <c r="C10" s="184" t="s">
        <v>23</v>
      </c>
      <c r="D10" s="185" t="s">
        <v>9</v>
      </c>
      <c r="E10" s="186">
        <v>1.427851</v>
      </c>
      <c r="F10" s="187" t="s">
        <v>12</v>
      </c>
      <c r="G10" s="188">
        <v>0.93</v>
      </c>
      <c r="H10" s="189" t="s">
        <v>96</v>
      </c>
      <c r="I10" s="190">
        <f t="shared" si="0"/>
        <v>0.18609983708048222</v>
      </c>
      <c r="J10" s="191">
        <f t="shared" si="3"/>
        <v>112.01888829264772</v>
      </c>
      <c r="K10" s="271">
        <v>1.577307</v>
      </c>
      <c r="L10" s="192" t="s">
        <v>19</v>
      </c>
      <c r="M10" s="193">
        <f t="shared" si="4"/>
        <v>-9.4753906500129714E-2</v>
      </c>
      <c r="N10" s="194">
        <v>2</v>
      </c>
    </row>
    <row r="11" spans="1:14" s="2" customFormat="1" ht="35.1" customHeight="1">
      <c r="A11" s="195">
        <v>7</v>
      </c>
      <c r="B11" s="196" t="s">
        <v>72</v>
      </c>
      <c r="C11" s="184" t="s">
        <v>51</v>
      </c>
      <c r="D11" s="185" t="s">
        <v>9</v>
      </c>
      <c r="E11" s="186">
        <v>1.430434</v>
      </c>
      <c r="F11" s="187" t="s">
        <v>12</v>
      </c>
      <c r="G11" s="188">
        <v>0.93</v>
      </c>
      <c r="H11" s="189" t="s">
        <v>109</v>
      </c>
      <c r="I11" s="190">
        <f t="shared" si="0"/>
        <v>0.18643649397197784</v>
      </c>
      <c r="J11" s="191">
        <f t="shared" si="3"/>
        <v>112.22153183770945</v>
      </c>
      <c r="K11" s="271">
        <v>1.579601</v>
      </c>
      <c r="L11" s="192" t="s">
        <v>19</v>
      </c>
      <c r="M11" s="193">
        <f t="shared" si="4"/>
        <v>-9.4433341077905131E-2</v>
      </c>
      <c r="N11" s="194">
        <v>3</v>
      </c>
    </row>
    <row r="12" spans="1:14" s="2" customFormat="1" ht="35.1" customHeight="1">
      <c r="A12" s="182">
        <v>8</v>
      </c>
      <c r="B12" s="183" t="s">
        <v>61</v>
      </c>
      <c r="C12" s="184" t="s">
        <v>21</v>
      </c>
      <c r="D12" s="185" t="s">
        <v>9</v>
      </c>
      <c r="E12" s="186">
        <v>1.4330609999999999</v>
      </c>
      <c r="F12" s="187" t="s">
        <v>12</v>
      </c>
      <c r="G12" s="188">
        <v>0.93</v>
      </c>
      <c r="H12" s="189" t="s">
        <v>114</v>
      </c>
      <c r="I12" s="190">
        <f t="shared" si="0"/>
        <v>0.18677888563049852</v>
      </c>
      <c r="J12" s="191">
        <f t="shared" si="3"/>
        <v>112.42762730533511</v>
      </c>
      <c r="K12" s="271">
        <v>1.5819350000000001</v>
      </c>
      <c r="L12" s="192" t="s">
        <v>19</v>
      </c>
      <c r="M12" s="193">
        <f t="shared" si="4"/>
        <v>-9.410879713768272E-2</v>
      </c>
      <c r="N12" s="194">
        <v>3</v>
      </c>
    </row>
    <row r="13" spans="1:14" s="2" customFormat="1" ht="35.1" customHeight="1">
      <c r="A13" s="195">
        <v>9</v>
      </c>
      <c r="B13" s="197" t="s">
        <v>73</v>
      </c>
      <c r="C13" s="184" t="s">
        <v>51</v>
      </c>
      <c r="D13" s="185" t="s">
        <v>9</v>
      </c>
      <c r="E13" s="186">
        <v>1.4373720000000001</v>
      </c>
      <c r="F13" s="187" t="s">
        <v>12</v>
      </c>
      <c r="G13" s="188">
        <v>0.93</v>
      </c>
      <c r="H13" s="189" t="s">
        <v>110</v>
      </c>
      <c r="I13" s="190">
        <f t="shared" si="0"/>
        <v>0.18734076246334311</v>
      </c>
      <c r="J13" s="191">
        <f t="shared" si="3"/>
        <v>112.7658372638179</v>
      </c>
      <c r="K13" s="271">
        <v>1.585763</v>
      </c>
      <c r="L13" s="192" t="s">
        <v>19</v>
      </c>
      <c r="M13" s="193">
        <f t="shared" si="4"/>
        <v>-9.3577035155946953E-2</v>
      </c>
      <c r="N13" s="194">
        <v>3</v>
      </c>
    </row>
    <row r="14" spans="1:14" s="2" customFormat="1" ht="35.1" customHeight="1">
      <c r="A14" s="195">
        <v>10</v>
      </c>
      <c r="B14" s="197" t="s">
        <v>67</v>
      </c>
      <c r="C14" s="184" t="s">
        <v>51</v>
      </c>
      <c r="D14" s="185" t="s">
        <v>9</v>
      </c>
      <c r="E14" s="186">
        <v>1.446191</v>
      </c>
      <c r="F14" s="187" t="s">
        <v>12</v>
      </c>
      <c r="G14" s="188">
        <v>0.93</v>
      </c>
      <c r="H14" s="189" t="s">
        <v>112</v>
      </c>
      <c r="I14" s="190">
        <f t="shared" si="0"/>
        <v>0.18849019224503097</v>
      </c>
      <c r="J14" s="191">
        <f t="shared" si="1"/>
        <v>113.45771237953576</v>
      </c>
      <c r="K14" s="271">
        <v>1.157729</v>
      </c>
      <c r="L14" s="192" t="s">
        <v>19</v>
      </c>
      <c r="M14" s="193">
        <f t="shared" si="2"/>
        <v>0.24916193686087151</v>
      </c>
      <c r="N14" s="194">
        <v>32</v>
      </c>
    </row>
    <row r="15" spans="1:14" s="2" customFormat="1" ht="35.1" customHeight="1">
      <c r="A15" s="198">
        <v>11</v>
      </c>
      <c r="B15" s="199" t="s">
        <v>74</v>
      </c>
      <c r="C15" s="200" t="s">
        <v>23</v>
      </c>
      <c r="D15" s="201" t="s">
        <v>9</v>
      </c>
      <c r="E15" s="202">
        <v>1.445565</v>
      </c>
      <c r="F15" s="203" t="s">
        <v>12</v>
      </c>
      <c r="G15" s="204">
        <v>0.93</v>
      </c>
      <c r="H15" s="205" t="s">
        <v>98</v>
      </c>
      <c r="I15" s="206">
        <f t="shared" si="0"/>
        <v>0.18840860215053765</v>
      </c>
      <c r="J15" s="207">
        <f t="shared" ref="J15:J20" si="5">+(I15/$I$5)*100</f>
        <v>113.40860093578485</v>
      </c>
      <c r="K15" s="273">
        <v>1.593038</v>
      </c>
      <c r="L15" s="208" t="s">
        <v>19</v>
      </c>
      <c r="M15" s="209">
        <f t="shared" ref="M15:M21" si="6">+(E15/K15)-1</f>
        <v>-9.2573435159738815E-2</v>
      </c>
      <c r="N15" s="210">
        <v>4</v>
      </c>
    </row>
    <row r="16" spans="1:14" s="2" customFormat="1" ht="35.1" customHeight="1">
      <c r="A16" s="211">
        <v>12</v>
      </c>
      <c r="B16" s="199" t="s">
        <v>62</v>
      </c>
      <c r="C16" s="200" t="s">
        <v>21</v>
      </c>
      <c r="D16" s="201" t="s">
        <v>9</v>
      </c>
      <c r="E16" s="202">
        <v>1.4579029999999999</v>
      </c>
      <c r="F16" s="203" t="s">
        <v>12</v>
      </c>
      <c r="G16" s="204">
        <v>0.93</v>
      </c>
      <c r="H16" s="205" t="s">
        <v>113</v>
      </c>
      <c r="I16" s="206">
        <f t="shared" si="0"/>
        <v>0.19001668295861845</v>
      </c>
      <c r="J16" s="207">
        <f t="shared" si="5"/>
        <v>114.37655140383416</v>
      </c>
      <c r="K16" s="273">
        <v>1.6039969999999999</v>
      </c>
      <c r="L16" s="208" t="s">
        <v>19</v>
      </c>
      <c r="M16" s="209">
        <f t="shared" si="6"/>
        <v>-9.1081217732950859E-2</v>
      </c>
      <c r="N16" s="210">
        <v>5</v>
      </c>
    </row>
    <row r="17" spans="1:14" s="2" customFormat="1" ht="35.1" customHeight="1">
      <c r="A17" s="198">
        <v>13</v>
      </c>
      <c r="B17" s="212" t="s">
        <v>75</v>
      </c>
      <c r="C17" s="200" t="s">
        <v>51</v>
      </c>
      <c r="D17" s="201" t="s">
        <v>9</v>
      </c>
      <c r="E17" s="202">
        <v>1.4373720000000001</v>
      </c>
      <c r="F17" s="203" t="s">
        <v>12</v>
      </c>
      <c r="G17" s="204">
        <v>0.93</v>
      </c>
      <c r="H17" s="205" t="s">
        <v>110</v>
      </c>
      <c r="I17" s="206">
        <f t="shared" si="0"/>
        <v>0.18734076246334311</v>
      </c>
      <c r="J17" s="207">
        <f t="shared" si="5"/>
        <v>112.7658372638179</v>
      </c>
      <c r="K17" s="273">
        <v>1.61154</v>
      </c>
      <c r="L17" s="208" t="s">
        <v>19</v>
      </c>
      <c r="M17" s="209">
        <f t="shared" si="6"/>
        <v>-0.10807550541717847</v>
      </c>
      <c r="N17" s="210">
        <v>1</v>
      </c>
    </row>
    <row r="18" spans="1:14" ht="34.5">
      <c r="A18" s="211">
        <v>14</v>
      </c>
      <c r="B18" s="199" t="s">
        <v>68</v>
      </c>
      <c r="C18" s="200" t="s">
        <v>23</v>
      </c>
      <c r="D18" s="201" t="s">
        <v>9</v>
      </c>
      <c r="E18" s="202">
        <v>1.475841</v>
      </c>
      <c r="F18" s="203" t="s">
        <v>12</v>
      </c>
      <c r="G18" s="204">
        <v>0.93</v>
      </c>
      <c r="H18" s="205" t="s">
        <v>99</v>
      </c>
      <c r="I18" s="206">
        <f t="shared" si="0"/>
        <v>0.19235464320625609</v>
      </c>
      <c r="J18" s="207">
        <f t="shared" si="5"/>
        <v>115.78383747093324</v>
      </c>
      <c r="K18" s="273">
        <v>1.2620370000000001</v>
      </c>
      <c r="L18" s="208" t="s">
        <v>19</v>
      </c>
      <c r="M18" s="209">
        <f t="shared" si="6"/>
        <v>0.169411831824265</v>
      </c>
      <c r="N18" s="210">
        <v>27</v>
      </c>
    </row>
    <row r="19" spans="1:14" s="2" customFormat="1" ht="35.1" customHeight="1">
      <c r="A19" s="211">
        <v>15</v>
      </c>
      <c r="B19" s="213" t="s">
        <v>76</v>
      </c>
      <c r="C19" s="200" t="s">
        <v>20</v>
      </c>
      <c r="D19" s="201" t="s">
        <v>9</v>
      </c>
      <c r="E19" s="202">
        <v>1.4757130000000001</v>
      </c>
      <c r="F19" s="203" t="s">
        <v>12</v>
      </c>
      <c r="G19" s="204">
        <v>0.93</v>
      </c>
      <c r="H19" s="205" t="s">
        <v>102</v>
      </c>
      <c r="I19" s="206">
        <f t="shared" si="0"/>
        <v>0.19233796024763766</v>
      </c>
      <c r="J19" s="207">
        <f t="shared" si="5"/>
        <v>115.77379551438354</v>
      </c>
      <c r="K19" s="273">
        <v>1.6169800000000001</v>
      </c>
      <c r="L19" s="208" t="s">
        <v>19</v>
      </c>
      <c r="M19" s="209">
        <f t="shared" si="6"/>
        <v>-8.7364716941458753E-2</v>
      </c>
      <c r="N19" s="210">
        <v>8</v>
      </c>
    </row>
    <row r="20" spans="1:14" ht="34.5">
      <c r="A20" s="198">
        <v>16</v>
      </c>
      <c r="B20" s="199" t="s">
        <v>77</v>
      </c>
      <c r="C20" s="200" t="s">
        <v>23</v>
      </c>
      <c r="D20" s="201" t="s">
        <v>9</v>
      </c>
      <c r="E20" s="202">
        <v>1.4776860000000001</v>
      </c>
      <c r="F20" s="203" t="s">
        <v>12</v>
      </c>
      <c r="G20" s="204">
        <v>0.93</v>
      </c>
      <c r="H20" s="205" t="s">
        <v>100</v>
      </c>
      <c r="I20" s="206">
        <f t="shared" si="0"/>
        <v>0.19259511241446728</v>
      </c>
      <c r="J20" s="207">
        <f t="shared" si="5"/>
        <v>115.92858286026306</v>
      </c>
      <c r="K20" s="273">
        <v>1.6215660000000001</v>
      </c>
      <c r="L20" s="208" t="s">
        <v>19</v>
      </c>
      <c r="M20" s="209">
        <f t="shared" si="6"/>
        <v>-8.8729043406188812E-2</v>
      </c>
      <c r="N20" s="210">
        <v>7</v>
      </c>
    </row>
    <row r="21" spans="1:14" s="2" customFormat="1" ht="35.1" customHeight="1">
      <c r="A21" s="211">
        <v>17</v>
      </c>
      <c r="B21" s="213" t="s">
        <v>78</v>
      </c>
      <c r="C21" s="200" t="s">
        <v>22</v>
      </c>
      <c r="D21" s="201" t="s">
        <v>9</v>
      </c>
      <c r="E21" s="202">
        <v>1.4862930000000001</v>
      </c>
      <c r="F21" s="203" t="s">
        <v>12</v>
      </c>
      <c r="G21" s="204">
        <v>0.93</v>
      </c>
      <c r="H21" s="205" t="s">
        <v>105</v>
      </c>
      <c r="I21" s="206">
        <f t="shared" si="0"/>
        <v>0.19371691104594332</v>
      </c>
      <c r="J21" s="207">
        <f t="shared" ref="J21:J22" si="7">+(I21/$I$5)*100</f>
        <v>116.60382598544547</v>
      </c>
      <c r="K21" s="273">
        <v>1.6326210000000001</v>
      </c>
      <c r="L21" s="208" t="s">
        <v>19</v>
      </c>
      <c r="M21" s="209">
        <f t="shared" si="6"/>
        <v>-8.9627660063174464E-2</v>
      </c>
      <c r="N21" s="210">
        <v>6</v>
      </c>
    </row>
    <row r="22" spans="1:14" s="2" customFormat="1" ht="35.1" customHeight="1">
      <c r="A22" s="198">
        <v>18</v>
      </c>
      <c r="B22" s="212" t="s">
        <v>79</v>
      </c>
      <c r="C22" s="200" t="s">
        <v>51</v>
      </c>
      <c r="D22" s="201" t="s">
        <v>9</v>
      </c>
      <c r="E22" s="202">
        <v>1.5067390000000001</v>
      </c>
      <c r="F22" s="203" t="s">
        <v>12</v>
      </c>
      <c r="G22" s="204">
        <v>0.93</v>
      </c>
      <c r="H22" s="205" t="s">
        <v>111</v>
      </c>
      <c r="I22" s="206">
        <f t="shared" ref="I22" si="8">(E22*1000)/(8250*0.93)</f>
        <v>0.19638175301401109</v>
      </c>
      <c r="J22" s="207">
        <f t="shared" si="7"/>
        <v>118.20787163869042</v>
      </c>
      <c r="K22" s="273">
        <v>1.6473660000000001</v>
      </c>
      <c r="L22" s="208" t="s">
        <v>19</v>
      </c>
      <c r="M22" s="209">
        <f t="shared" ref="M22" si="9">+(E22/K22)-1</f>
        <v>-8.5364758044053413E-2</v>
      </c>
      <c r="N22" s="210">
        <v>9</v>
      </c>
    </row>
    <row r="23" spans="1:14" ht="36">
      <c r="A23" s="107">
        <v>19</v>
      </c>
      <c r="B23" s="108" t="s">
        <v>38</v>
      </c>
      <c r="C23" s="109" t="s">
        <v>48</v>
      </c>
      <c r="D23" s="110" t="s">
        <v>46</v>
      </c>
      <c r="E23" s="130">
        <v>0.60409999999999997</v>
      </c>
      <c r="F23" s="111" t="s">
        <v>11</v>
      </c>
      <c r="G23" s="112">
        <v>0.65</v>
      </c>
      <c r="H23" s="113" t="s">
        <v>86</v>
      </c>
      <c r="I23" s="114">
        <f>(E23*1000)/(4724*0.65)</f>
        <v>0.19673679411189995</v>
      </c>
      <c r="J23" s="115">
        <f t="shared" ref="J23:J30" si="10">+(I23/$I$5)*100</f>
        <v>118.42158117066874</v>
      </c>
      <c r="K23" s="275">
        <v>0.60299999999999998</v>
      </c>
      <c r="L23" s="116" t="s">
        <v>11</v>
      </c>
      <c r="M23" s="131">
        <f t="shared" ref="M23:M30" si="11">+(E23/K23)-1</f>
        <v>1.82421227197338E-3</v>
      </c>
      <c r="N23" s="117">
        <v>22</v>
      </c>
    </row>
    <row r="24" spans="1:14" ht="34.5">
      <c r="A24" s="57">
        <v>20</v>
      </c>
      <c r="B24" s="58" t="s">
        <v>69</v>
      </c>
      <c r="C24" s="59" t="s">
        <v>22</v>
      </c>
      <c r="D24" s="60" t="s">
        <v>9</v>
      </c>
      <c r="E24" s="69">
        <v>1.541455</v>
      </c>
      <c r="F24" s="61" t="s">
        <v>12</v>
      </c>
      <c r="G24" s="62">
        <v>0.93</v>
      </c>
      <c r="H24" s="63" t="s">
        <v>107</v>
      </c>
      <c r="I24" s="64">
        <f>(E24*1000)/(8250*0.93)</f>
        <v>0.20090648419680676</v>
      </c>
      <c r="J24" s="65">
        <f t="shared" si="10"/>
        <v>120.93143854165686</v>
      </c>
      <c r="K24" s="274">
        <v>1.334686</v>
      </c>
      <c r="L24" s="66" t="s">
        <v>19</v>
      </c>
      <c r="M24" s="132">
        <f t="shared" si="11"/>
        <v>0.15491958408194884</v>
      </c>
      <c r="N24" s="67">
        <v>26</v>
      </c>
    </row>
    <row r="25" spans="1:14" s="2" customFormat="1" ht="35.1" customHeight="1">
      <c r="A25" s="68">
        <v>21</v>
      </c>
      <c r="B25" s="58" t="s">
        <v>64</v>
      </c>
      <c r="C25" s="59" t="s">
        <v>21</v>
      </c>
      <c r="D25" s="60" t="s">
        <v>9</v>
      </c>
      <c r="E25" s="69">
        <v>1.5529980000000001</v>
      </c>
      <c r="F25" s="61" t="s">
        <v>12</v>
      </c>
      <c r="G25" s="62">
        <v>0.93</v>
      </c>
      <c r="H25" s="63" t="s">
        <v>115</v>
      </c>
      <c r="I25" s="64">
        <f>(E25*1000)/(8250*0.93)</f>
        <v>0.20241094819159336</v>
      </c>
      <c r="J25" s="65">
        <f t="shared" si="10"/>
        <v>121.83701904519823</v>
      </c>
      <c r="K25" s="274">
        <v>1.6884490000000001</v>
      </c>
      <c r="L25" s="66" t="s">
        <v>19</v>
      </c>
      <c r="M25" s="132">
        <f t="shared" si="11"/>
        <v>-8.0222144702031262E-2</v>
      </c>
      <c r="N25" s="67">
        <v>10</v>
      </c>
    </row>
    <row r="26" spans="1:14" s="2" customFormat="1" ht="35.1" customHeight="1">
      <c r="A26" s="68">
        <v>22</v>
      </c>
      <c r="B26" s="58" t="s">
        <v>66</v>
      </c>
      <c r="C26" s="59" t="s">
        <v>23</v>
      </c>
      <c r="D26" s="60" t="s">
        <v>9</v>
      </c>
      <c r="E26" s="69">
        <v>1.559769</v>
      </c>
      <c r="F26" s="61" t="s">
        <v>12</v>
      </c>
      <c r="G26" s="62">
        <v>0.93</v>
      </c>
      <c r="H26" s="63" t="s">
        <v>101</v>
      </c>
      <c r="I26" s="64">
        <f>(E26*1000)/(8250*0.93)</f>
        <v>0.20329345063538612</v>
      </c>
      <c r="J26" s="65">
        <f t="shared" si="10"/>
        <v>122.36822285612075</v>
      </c>
      <c r="K26" s="274">
        <v>1.6944619999999999</v>
      </c>
      <c r="L26" s="66" t="s">
        <v>19</v>
      </c>
      <c r="M26" s="132">
        <f t="shared" si="11"/>
        <v>-7.9490127249829179E-2</v>
      </c>
      <c r="N26" s="67">
        <v>11</v>
      </c>
    </row>
    <row r="27" spans="1:14" s="2" customFormat="1" ht="35.1" customHeight="1">
      <c r="A27" s="57">
        <v>23</v>
      </c>
      <c r="B27" s="58" t="s">
        <v>84</v>
      </c>
      <c r="C27" s="59" t="s">
        <v>21</v>
      </c>
      <c r="D27" s="60" t="s">
        <v>9</v>
      </c>
      <c r="E27" s="69">
        <v>1.59676</v>
      </c>
      <c r="F27" s="61" t="s">
        <v>12</v>
      </c>
      <c r="G27" s="62">
        <v>0.93</v>
      </c>
      <c r="H27" s="63" t="s">
        <v>116</v>
      </c>
      <c r="I27" s="64">
        <f>(E27*1000)/(8250*0.93)</f>
        <v>0.20811469534050178</v>
      </c>
      <c r="J27" s="65">
        <f t="shared" si="10"/>
        <v>125.27026984620117</v>
      </c>
      <c r="K27" s="274">
        <v>1.7273130000000001</v>
      </c>
      <c r="L27" s="66" t="s">
        <v>19</v>
      </c>
      <c r="M27" s="132">
        <f t="shared" si="11"/>
        <v>-7.558155354588314E-2</v>
      </c>
      <c r="N27" s="67">
        <v>12</v>
      </c>
    </row>
    <row r="28" spans="1:14" s="2" customFormat="1" ht="34.5" customHeight="1">
      <c r="A28" s="68">
        <v>24</v>
      </c>
      <c r="B28" s="58" t="s">
        <v>69</v>
      </c>
      <c r="C28" s="59" t="s">
        <v>20</v>
      </c>
      <c r="D28" s="60" t="s">
        <v>9</v>
      </c>
      <c r="E28" s="69">
        <v>1.6549419999999999</v>
      </c>
      <c r="F28" s="61" t="s">
        <v>12</v>
      </c>
      <c r="G28" s="62">
        <v>0.93</v>
      </c>
      <c r="H28" s="63" t="s">
        <v>103</v>
      </c>
      <c r="I28" s="64">
        <f t="shared" ref="I28" si="12">(E28*1000)/(8250*0.93)</f>
        <v>0.21569788204626913</v>
      </c>
      <c r="J28" s="65">
        <f t="shared" si="10"/>
        <v>129.83480981475731</v>
      </c>
      <c r="K28" s="274">
        <v>1.4006479999999999</v>
      </c>
      <c r="L28" s="66" t="s">
        <v>19</v>
      </c>
      <c r="M28" s="132">
        <f t="shared" si="11"/>
        <v>0.18155453761401863</v>
      </c>
      <c r="N28" s="67">
        <v>30</v>
      </c>
    </row>
    <row r="29" spans="1:14" s="2" customFormat="1" ht="35.1" customHeight="1">
      <c r="A29" s="70">
        <v>25</v>
      </c>
      <c r="B29" s="71" t="s">
        <v>68</v>
      </c>
      <c r="C29" s="72" t="s">
        <v>21</v>
      </c>
      <c r="D29" s="73" t="s">
        <v>9</v>
      </c>
      <c r="E29" s="79">
        <v>1.6809799999999999</v>
      </c>
      <c r="F29" s="74" t="s">
        <v>12</v>
      </c>
      <c r="G29" s="75">
        <v>0.93</v>
      </c>
      <c r="H29" s="76" t="s">
        <v>117</v>
      </c>
      <c r="I29" s="77">
        <f>(E29*1000)/(8250*0.93)</f>
        <v>0.21909156076898012</v>
      </c>
      <c r="J29" s="78">
        <f t="shared" si="10"/>
        <v>131.87756344476767</v>
      </c>
      <c r="K29" s="277">
        <v>1.802108</v>
      </c>
      <c r="L29" s="80" t="s">
        <v>19</v>
      </c>
      <c r="M29" s="133">
        <f t="shared" si="11"/>
        <v>-6.7214617547893929E-2</v>
      </c>
      <c r="N29" s="81">
        <v>14</v>
      </c>
    </row>
    <row r="30" spans="1:14" s="2" customFormat="1" ht="35.1" customHeight="1">
      <c r="A30" s="70">
        <v>26</v>
      </c>
      <c r="B30" s="82" t="s">
        <v>81</v>
      </c>
      <c r="C30" s="72" t="s">
        <v>22</v>
      </c>
      <c r="D30" s="73" t="s">
        <v>9</v>
      </c>
      <c r="E30" s="79">
        <v>1.6898029999999999</v>
      </c>
      <c r="F30" s="74" t="s">
        <v>12</v>
      </c>
      <c r="G30" s="75">
        <v>0.93</v>
      </c>
      <c r="H30" s="76" t="s">
        <v>106</v>
      </c>
      <c r="I30" s="77">
        <f>(E30*1000)/(8250*0.93)</f>
        <v>0.22024151189312477</v>
      </c>
      <c r="J30" s="78">
        <f t="shared" si="10"/>
        <v>132.56975237162771</v>
      </c>
      <c r="K30" s="277">
        <v>1.8243229999999999</v>
      </c>
      <c r="L30" s="80" t="s">
        <v>19</v>
      </c>
      <c r="M30" s="133">
        <f t="shared" si="11"/>
        <v>-7.3736942416447127E-2</v>
      </c>
      <c r="N30" s="81">
        <v>13</v>
      </c>
    </row>
    <row r="31" spans="1:14" s="2" customFormat="1" ht="35.1" customHeight="1">
      <c r="A31" s="251">
        <v>27</v>
      </c>
      <c r="B31" s="252" t="s">
        <v>37</v>
      </c>
      <c r="C31" s="253" t="s">
        <v>36</v>
      </c>
      <c r="D31" s="254" t="s">
        <v>45</v>
      </c>
      <c r="E31" s="255">
        <v>0.749</v>
      </c>
      <c r="F31" s="256" t="s">
        <v>11</v>
      </c>
      <c r="G31" s="257">
        <v>0.65</v>
      </c>
      <c r="H31" s="258" t="s">
        <v>87</v>
      </c>
      <c r="I31" s="259">
        <f>(E31*1000)/(4932*0.65)</f>
        <v>0.2336390292594672</v>
      </c>
      <c r="J31" s="260">
        <f t="shared" si="1"/>
        <v>140.63410656345908</v>
      </c>
      <c r="K31" s="276">
        <v>0.72899999999999998</v>
      </c>
      <c r="L31" s="261" t="s">
        <v>11</v>
      </c>
      <c r="M31" s="262">
        <f t="shared" ref="M31:M36" si="13">+(E31/K31)-1</f>
        <v>2.7434842249657088E-2</v>
      </c>
      <c r="N31" s="263">
        <v>20</v>
      </c>
    </row>
    <row r="32" spans="1:14" s="2" customFormat="1" ht="35.1" customHeight="1">
      <c r="A32" s="83">
        <v>28</v>
      </c>
      <c r="B32" s="84" t="s">
        <v>80</v>
      </c>
      <c r="C32" s="85" t="s">
        <v>20</v>
      </c>
      <c r="D32" s="86" t="s">
        <v>9</v>
      </c>
      <c r="E32" s="92">
        <v>1.8032900000000001</v>
      </c>
      <c r="F32" s="87" t="s">
        <v>12</v>
      </c>
      <c r="G32" s="88">
        <v>0.93</v>
      </c>
      <c r="H32" s="89" t="s">
        <v>104</v>
      </c>
      <c r="I32" s="90">
        <f>(E32*1000)/(8250*0.93)</f>
        <v>0.23503290974258717</v>
      </c>
      <c r="J32" s="91">
        <f>+(I32/$I$5)*100</f>
        <v>141.47312364472816</v>
      </c>
      <c r="K32" s="278">
        <v>1.890285</v>
      </c>
      <c r="L32" s="93" t="s">
        <v>19</v>
      </c>
      <c r="M32" s="134">
        <f>+(E32/K32)-1</f>
        <v>-4.6022160679474178E-2</v>
      </c>
      <c r="N32" s="94">
        <v>16</v>
      </c>
    </row>
    <row r="33" spans="1:14" s="2" customFormat="1" ht="35.1" customHeight="1">
      <c r="A33" s="95">
        <v>29</v>
      </c>
      <c r="B33" s="96" t="s">
        <v>43</v>
      </c>
      <c r="C33" s="97" t="s">
        <v>24</v>
      </c>
      <c r="D33" s="98" t="s">
        <v>3</v>
      </c>
      <c r="E33" s="99">
        <v>1.34745</v>
      </c>
      <c r="F33" s="100" t="s">
        <v>11</v>
      </c>
      <c r="G33" s="101">
        <v>0.65</v>
      </c>
      <c r="H33" s="102" t="s">
        <v>85</v>
      </c>
      <c r="I33" s="103">
        <f>(E33*1000)/(7000*0.65)</f>
        <v>0.29614285714285715</v>
      </c>
      <c r="J33" s="104">
        <f>+(I33/$I$5)*100</f>
        <v>178.25697299565465</v>
      </c>
      <c r="K33" s="279">
        <v>1.3050847459999999</v>
      </c>
      <c r="L33" s="105" t="s">
        <v>11</v>
      </c>
      <c r="M33" s="135">
        <f>+(E33/K33)-1</f>
        <v>3.2461688123968102E-2</v>
      </c>
      <c r="N33" s="106">
        <v>21</v>
      </c>
    </row>
    <row r="34" spans="1:14" s="2" customFormat="1" ht="34.5" customHeight="1">
      <c r="A34" s="214">
        <v>30</v>
      </c>
      <c r="B34" s="215" t="s">
        <v>28</v>
      </c>
      <c r="C34" s="216" t="s">
        <v>52</v>
      </c>
      <c r="D34" s="217" t="s">
        <v>4</v>
      </c>
      <c r="E34" s="218">
        <v>2.6440677959999999</v>
      </c>
      <c r="F34" s="219" t="s">
        <v>11</v>
      </c>
      <c r="G34" s="220">
        <v>0.8</v>
      </c>
      <c r="H34" s="221" t="s">
        <v>132</v>
      </c>
      <c r="I34" s="222">
        <f>(E34*1000)/(9562*0.8)</f>
        <v>0.34564785034511603</v>
      </c>
      <c r="J34" s="223">
        <f>+(I34/$I$5)*100</f>
        <v>208.05546390488564</v>
      </c>
      <c r="K34" s="280">
        <v>2.6016949149999999</v>
      </c>
      <c r="L34" s="224" t="s">
        <v>11</v>
      </c>
      <c r="M34" s="225">
        <f>+(E34/K34)-1</f>
        <v>1.628664481592379E-2</v>
      </c>
      <c r="N34" s="226">
        <v>18</v>
      </c>
    </row>
    <row r="35" spans="1:14" s="2" customFormat="1" ht="35.1" customHeight="1">
      <c r="A35" s="227">
        <v>31</v>
      </c>
      <c r="B35" s="228" t="s">
        <v>25</v>
      </c>
      <c r="C35" s="229" t="s">
        <v>26</v>
      </c>
      <c r="D35" s="230" t="s">
        <v>27</v>
      </c>
      <c r="E35" s="264">
        <v>2.5522779999999998</v>
      </c>
      <c r="F35" s="231" t="s">
        <v>44</v>
      </c>
      <c r="G35" s="232">
        <v>0.93</v>
      </c>
      <c r="H35" s="233" t="s">
        <v>119</v>
      </c>
      <c r="I35" s="234">
        <f>(E35*1000)/(8250*0.93)</f>
        <v>0.33265272075594654</v>
      </c>
      <c r="J35" s="235">
        <f t="shared" si="1"/>
        <v>200.23331858420966</v>
      </c>
      <c r="K35" s="281">
        <v>2.7223139999999999</v>
      </c>
      <c r="L35" s="236" t="s">
        <v>19</v>
      </c>
      <c r="M35" s="237">
        <f t="shared" si="13"/>
        <v>-6.2460098284033427E-2</v>
      </c>
      <c r="N35" s="238">
        <v>15</v>
      </c>
    </row>
    <row r="36" spans="1:14" s="2" customFormat="1" ht="35.1" customHeight="1">
      <c r="A36" s="239">
        <v>32</v>
      </c>
      <c r="B36" s="240" t="s">
        <v>42</v>
      </c>
      <c r="C36" s="241" t="s">
        <v>26</v>
      </c>
      <c r="D36" s="242" t="s">
        <v>27</v>
      </c>
      <c r="E36" s="265">
        <v>2.7208580000000002</v>
      </c>
      <c r="F36" s="243" t="s">
        <v>44</v>
      </c>
      <c r="G36" s="244">
        <v>0.93</v>
      </c>
      <c r="H36" s="245" t="s">
        <v>118</v>
      </c>
      <c r="I36" s="246">
        <f>(E36*1000)/(8250*0.93)</f>
        <v>0.35462469859889217</v>
      </c>
      <c r="J36" s="247">
        <f t="shared" si="1"/>
        <v>213.45888917131896</v>
      </c>
      <c r="K36" s="282">
        <v>2.8344990000000001</v>
      </c>
      <c r="L36" s="248" t="s">
        <v>19</v>
      </c>
      <c r="M36" s="249">
        <f t="shared" si="13"/>
        <v>-4.0092093876201718E-2</v>
      </c>
      <c r="N36" s="250">
        <v>17</v>
      </c>
    </row>
    <row r="37" spans="1:14" s="2" customFormat="1" ht="35.1" customHeight="1">
      <c r="A37" s="12">
        <v>33</v>
      </c>
      <c r="B37" s="13" t="s">
        <v>31</v>
      </c>
      <c r="C37" s="14" t="s">
        <v>32</v>
      </c>
      <c r="D37" s="15" t="s">
        <v>6</v>
      </c>
      <c r="E37" s="266">
        <v>6.6712010785824303</v>
      </c>
      <c r="F37" s="16" t="s">
        <v>11</v>
      </c>
      <c r="G37" s="17">
        <v>0.92</v>
      </c>
      <c r="H37" s="18" t="s">
        <v>92</v>
      </c>
      <c r="I37" s="19">
        <f>(E37*1000)/(11000*0.92)</f>
        <v>0.65920959274529944</v>
      </c>
      <c r="J37" s="20">
        <f t="shared" ref="J37:J42" si="14">+(I37/$I$5)*100</f>
        <v>396.79736903392541</v>
      </c>
      <c r="K37" s="283">
        <v>5.9105090000000002</v>
      </c>
      <c r="L37" s="21" t="s">
        <v>11</v>
      </c>
      <c r="M37" s="136">
        <f t="shared" ref="M37:M42" si="15">+(E37/K37)-1</f>
        <v>0.12870161919767487</v>
      </c>
      <c r="N37" s="56">
        <v>25</v>
      </c>
    </row>
    <row r="38" spans="1:14" s="2" customFormat="1" ht="35.1" customHeight="1">
      <c r="A38" s="46">
        <v>34</v>
      </c>
      <c r="B38" s="42" t="s">
        <v>40</v>
      </c>
      <c r="C38" s="43" t="s">
        <v>52</v>
      </c>
      <c r="D38" s="44" t="s">
        <v>8</v>
      </c>
      <c r="E38" s="45">
        <v>6.1077123599999998</v>
      </c>
      <c r="F38" s="47" t="s">
        <v>11</v>
      </c>
      <c r="G38" s="48">
        <v>0.84</v>
      </c>
      <c r="H38" s="49" t="s">
        <v>133</v>
      </c>
      <c r="I38" s="50">
        <f>(E38*1000)/(10256*0.84)</f>
        <v>0.70895925729886344</v>
      </c>
      <c r="J38" s="51">
        <f t="shared" si="14"/>
        <v>426.74313472426439</v>
      </c>
      <c r="K38" s="284">
        <v>6.3383813059999996</v>
      </c>
      <c r="L38" s="52" t="s">
        <v>11</v>
      </c>
      <c r="M38" s="137">
        <f t="shared" si="15"/>
        <v>-3.6392406020389623E-2</v>
      </c>
      <c r="N38" s="53">
        <v>17</v>
      </c>
    </row>
    <row r="39" spans="1:14" s="2" customFormat="1" ht="35.1" customHeight="1">
      <c r="A39" s="22">
        <v>35</v>
      </c>
      <c r="B39" s="23" t="s">
        <v>39</v>
      </c>
      <c r="C39" s="24" t="s">
        <v>33</v>
      </c>
      <c r="D39" s="25" t="s">
        <v>6</v>
      </c>
      <c r="E39" s="267">
        <v>7.3383211864406803</v>
      </c>
      <c r="F39" s="26" t="s">
        <v>11</v>
      </c>
      <c r="G39" s="27">
        <v>0.92</v>
      </c>
      <c r="H39" s="28" t="s">
        <v>91</v>
      </c>
      <c r="I39" s="29">
        <f>(E39*1000)/(11000*0.92)</f>
        <v>0.72513055201983012</v>
      </c>
      <c r="J39" s="30">
        <f t="shared" si="14"/>
        <v>436.47710593731841</v>
      </c>
      <c r="K39" s="285">
        <v>6.5015599999999996</v>
      </c>
      <c r="L39" s="31" t="s">
        <v>11</v>
      </c>
      <c r="M39" s="138">
        <f t="shared" si="15"/>
        <v>0.12870160183720225</v>
      </c>
      <c r="N39" s="54">
        <v>25</v>
      </c>
    </row>
    <row r="40" spans="1:14" s="2" customFormat="1" ht="35.1" customHeight="1">
      <c r="A40" s="32">
        <v>36</v>
      </c>
      <c r="B40" s="33" t="s">
        <v>41</v>
      </c>
      <c r="C40" s="34" t="s">
        <v>34</v>
      </c>
      <c r="D40" s="35" t="s">
        <v>7</v>
      </c>
      <c r="E40" s="268">
        <v>7.5269588135593199</v>
      </c>
      <c r="F40" s="36" t="s">
        <v>11</v>
      </c>
      <c r="G40" s="37">
        <v>0.92</v>
      </c>
      <c r="H40" s="38" t="s">
        <v>90</v>
      </c>
      <c r="I40" s="39">
        <f>(E40*1000)/(11100*0.92)</f>
        <v>0.73706999741082257</v>
      </c>
      <c r="J40" s="40">
        <f t="shared" si="14"/>
        <v>443.66380432734081</v>
      </c>
      <c r="K40" s="286">
        <v>6.7237580000000001</v>
      </c>
      <c r="L40" s="41" t="s">
        <v>11</v>
      </c>
      <c r="M40" s="139">
        <f t="shared" si="15"/>
        <v>0.11945712703510747</v>
      </c>
      <c r="N40" s="55">
        <v>24</v>
      </c>
    </row>
    <row r="41" spans="1:14" s="11" customFormat="1" ht="35.1" customHeight="1">
      <c r="A41" s="118">
        <v>38</v>
      </c>
      <c r="B41" s="119" t="s">
        <v>29</v>
      </c>
      <c r="C41" s="120" t="s">
        <v>30</v>
      </c>
      <c r="D41" s="121" t="s">
        <v>5</v>
      </c>
      <c r="E41" s="122">
        <v>0.69909600000000005</v>
      </c>
      <c r="F41" s="123" t="s">
        <v>13</v>
      </c>
      <c r="G41" s="124">
        <v>0.99</v>
      </c>
      <c r="H41" s="125" t="s">
        <v>95</v>
      </c>
      <c r="I41" s="126">
        <f>(E41*1000)/(860*0.99)</f>
        <v>0.82111346018322762</v>
      </c>
      <c r="J41" s="127">
        <f t="shared" si="14"/>
        <v>494.25200158598699</v>
      </c>
      <c r="K41" s="287">
        <v>0.59071549000000001</v>
      </c>
      <c r="L41" s="128" t="s">
        <v>13</v>
      </c>
      <c r="M41" s="140">
        <f t="shared" si="15"/>
        <v>0.18347328254419071</v>
      </c>
      <c r="N41" s="129">
        <v>31</v>
      </c>
    </row>
    <row r="42" spans="1:14" s="2" customFormat="1" ht="35.1" customHeight="1" thickBot="1">
      <c r="A42" s="141">
        <v>37</v>
      </c>
      <c r="B42" s="142" t="s">
        <v>35</v>
      </c>
      <c r="C42" s="143" t="s">
        <v>32</v>
      </c>
      <c r="D42" s="144" t="s">
        <v>6</v>
      </c>
      <c r="E42" s="269">
        <v>8.5593220338982992</v>
      </c>
      <c r="F42" s="145" t="s">
        <v>11</v>
      </c>
      <c r="G42" s="146">
        <v>0.9</v>
      </c>
      <c r="H42" s="147" t="s">
        <v>93</v>
      </c>
      <c r="I42" s="148">
        <f>(E42*1000)/(11000*0.9)</f>
        <v>0.86457798322205037</v>
      </c>
      <c r="J42" s="149">
        <f t="shared" si="14"/>
        <v>520.41455834778287</v>
      </c>
      <c r="K42" s="288">
        <v>7.7871940000000004</v>
      </c>
      <c r="L42" s="150" t="s">
        <v>11</v>
      </c>
      <c r="M42" s="151">
        <f t="shared" si="15"/>
        <v>9.9153563388596488E-2</v>
      </c>
      <c r="N42" s="152">
        <v>23</v>
      </c>
    </row>
    <row r="43" spans="1:14" s="2" customFormat="1" ht="20.25" customHeight="1">
      <c r="A43" s="322" t="s">
        <v>1</v>
      </c>
      <c r="B43" s="323"/>
      <c r="C43" s="324"/>
      <c r="D43" s="328" t="s">
        <v>2</v>
      </c>
      <c r="E43" s="329"/>
      <c r="F43" s="329"/>
      <c r="G43" s="329"/>
      <c r="H43" s="329"/>
      <c r="I43" s="329"/>
      <c r="J43" s="329"/>
      <c r="K43" s="329"/>
      <c r="L43" s="330"/>
      <c r="M43" s="331" t="s">
        <v>49</v>
      </c>
      <c r="N43" s="332"/>
    </row>
    <row r="44" spans="1:14" s="2" customFormat="1" ht="23.25" customHeight="1">
      <c r="A44" s="325"/>
      <c r="B44" s="326"/>
      <c r="C44" s="327"/>
      <c r="D44" s="335" t="s">
        <v>135</v>
      </c>
      <c r="E44" s="336"/>
      <c r="F44" s="336"/>
      <c r="G44" s="336"/>
      <c r="H44" s="337"/>
      <c r="I44" s="335" t="s">
        <v>136</v>
      </c>
      <c r="J44" s="336"/>
      <c r="K44" s="336"/>
      <c r="L44" s="337"/>
      <c r="M44" s="333"/>
      <c r="N44" s="334"/>
    </row>
    <row r="45" spans="1:14" s="2" customFormat="1" ht="17.25" customHeight="1">
      <c r="A45" s="338" t="s">
        <v>47</v>
      </c>
      <c r="B45" s="339"/>
      <c r="C45" s="340"/>
      <c r="D45" s="369">
        <v>7.2721999999999998</v>
      </c>
      <c r="E45" s="370"/>
      <c r="F45" s="370"/>
      <c r="G45" s="341" t="s">
        <v>15</v>
      </c>
      <c r="H45" s="342"/>
      <c r="I45" s="373">
        <v>5.4989999999999997</v>
      </c>
      <c r="J45" s="374"/>
      <c r="K45" s="341" t="s">
        <v>15</v>
      </c>
      <c r="L45" s="342"/>
      <c r="M45" s="318">
        <f>+(D45/I45)-1</f>
        <v>0.32245862884160759</v>
      </c>
      <c r="N45" s="319"/>
    </row>
    <row r="46" spans="1:14" s="2" customFormat="1" ht="17.25" customHeight="1" thickBot="1">
      <c r="A46" s="292" t="s">
        <v>17</v>
      </c>
      <c r="B46" s="293"/>
      <c r="C46" s="294"/>
      <c r="D46" s="371">
        <v>8.5580999999999996</v>
      </c>
      <c r="E46" s="372"/>
      <c r="F46" s="372"/>
      <c r="G46" s="295" t="s">
        <v>15</v>
      </c>
      <c r="H46" s="296"/>
      <c r="I46" s="375">
        <v>6.157</v>
      </c>
      <c r="J46" s="376"/>
      <c r="K46" s="295" t="s">
        <v>15</v>
      </c>
      <c r="L46" s="296"/>
      <c r="M46" s="297">
        <f>+(D46/I46)-1</f>
        <v>0.3899788858210167</v>
      </c>
      <c r="N46" s="298"/>
    </row>
    <row r="47" spans="1:14" s="2" customFormat="1" ht="22.5" customHeight="1" thickBot="1">
      <c r="A47" s="299" t="s">
        <v>53</v>
      </c>
      <c r="B47" s="300"/>
      <c r="C47" s="300"/>
      <c r="D47" s="300"/>
      <c r="E47" s="300"/>
      <c r="F47" s="300"/>
      <c r="G47" s="300"/>
      <c r="H47" s="300"/>
      <c r="I47" s="300"/>
      <c r="J47" s="300"/>
      <c r="K47" s="300"/>
      <c r="L47" s="300"/>
      <c r="M47" s="300"/>
      <c r="N47" s="301"/>
    </row>
    <row r="48" spans="1:14" s="2" customFormat="1" ht="22.5" customHeight="1">
      <c r="A48" s="302" t="s">
        <v>0</v>
      </c>
      <c r="B48" s="303"/>
      <c r="C48" s="303"/>
      <c r="D48" s="303"/>
      <c r="E48" s="303"/>
      <c r="F48" s="303"/>
      <c r="G48" s="303"/>
      <c r="H48" s="303"/>
      <c r="I48" s="303"/>
      <c r="J48" s="303"/>
      <c r="K48" s="303"/>
      <c r="L48" s="303"/>
      <c r="M48" s="303"/>
      <c r="N48" s="304"/>
    </row>
    <row r="49" spans="1:14" s="2" customFormat="1" ht="18" customHeight="1">
      <c r="A49" s="289" t="s">
        <v>59</v>
      </c>
      <c r="B49" s="305"/>
      <c r="C49" s="305"/>
      <c r="D49" s="305"/>
      <c r="E49" s="305"/>
      <c r="F49" s="305"/>
      <c r="G49" s="305"/>
      <c r="H49" s="305"/>
      <c r="I49" s="305"/>
      <c r="J49" s="305"/>
      <c r="K49" s="305"/>
      <c r="L49" s="305"/>
      <c r="M49" s="305"/>
      <c r="N49" s="306"/>
    </row>
    <row r="50" spans="1:14" s="2" customFormat="1" ht="33" customHeight="1">
      <c r="A50" s="289" t="s">
        <v>58</v>
      </c>
      <c r="B50" s="290"/>
      <c r="C50" s="290"/>
      <c r="D50" s="290"/>
      <c r="E50" s="290"/>
      <c r="F50" s="290"/>
      <c r="G50" s="290"/>
      <c r="H50" s="290"/>
      <c r="I50" s="290"/>
      <c r="J50" s="290"/>
      <c r="K50" s="290"/>
      <c r="L50" s="290"/>
      <c r="M50" s="290"/>
      <c r="N50" s="291"/>
    </row>
    <row r="51" spans="1:14" s="2" customFormat="1" ht="61.5" customHeight="1">
      <c r="A51" s="289" t="s">
        <v>125</v>
      </c>
      <c r="B51" s="290"/>
      <c r="C51" s="290"/>
      <c r="D51" s="290"/>
      <c r="E51" s="290"/>
      <c r="F51" s="290"/>
      <c r="G51" s="290"/>
      <c r="H51" s="290"/>
      <c r="I51" s="290"/>
      <c r="J51" s="290"/>
      <c r="K51" s="290"/>
      <c r="L51" s="290"/>
      <c r="M51" s="290"/>
      <c r="N51" s="291"/>
    </row>
    <row r="52" spans="1:14" s="3" customFormat="1" ht="99.75" customHeight="1">
      <c r="A52" s="289" t="s">
        <v>57</v>
      </c>
      <c r="B52" s="290"/>
      <c r="C52" s="290"/>
      <c r="D52" s="290"/>
      <c r="E52" s="290"/>
      <c r="F52" s="290"/>
      <c r="G52" s="290"/>
      <c r="H52" s="290"/>
      <c r="I52" s="290"/>
      <c r="J52" s="290"/>
      <c r="K52" s="290"/>
      <c r="L52" s="290"/>
      <c r="M52" s="290"/>
      <c r="N52" s="291"/>
    </row>
    <row r="53" spans="1:14" s="2" customFormat="1" ht="20.25" customHeight="1">
      <c r="A53" s="289" t="s">
        <v>126</v>
      </c>
      <c r="B53" s="290"/>
      <c r="C53" s="290"/>
      <c r="D53" s="290"/>
      <c r="E53" s="290"/>
      <c r="F53" s="290"/>
      <c r="G53" s="290"/>
      <c r="H53" s="290"/>
      <c r="I53" s="290"/>
      <c r="J53" s="290"/>
      <c r="K53" s="290"/>
      <c r="L53" s="290"/>
      <c r="M53" s="290"/>
      <c r="N53" s="291"/>
    </row>
    <row r="54" spans="1:14" s="2" customFormat="1" ht="36.75" customHeight="1">
      <c r="A54" s="289" t="s">
        <v>127</v>
      </c>
      <c r="B54" s="290"/>
      <c r="C54" s="290"/>
      <c r="D54" s="290"/>
      <c r="E54" s="290"/>
      <c r="F54" s="290"/>
      <c r="G54" s="290"/>
      <c r="H54" s="290"/>
      <c r="I54" s="290"/>
      <c r="J54" s="290"/>
      <c r="K54" s="290"/>
      <c r="L54" s="290"/>
      <c r="M54" s="290"/>
      <c r="N54" s="291"/>
    </row>
    <row r="55" spans="1:14" s="2" customFormat="1" ht="33" customHeight="1">
      <c r="A55" s="310" t="s">
        <v>128</v>
      </c>
      <c r="B55" s="311"/>
      <c r="C55" s="311"/>
      <c r="D55" s="311"/>
      <c r="E55" s="311"/>
      <c r="F55" s="311"/>
      <c r="G55" s="311"/>
      <c r="H55" s="311"/>
      <c r="I55" s="311"/>
      <c r="J55" s="311"/>
      <c r="K55" s="311"/>
      <c r="L55" s="311"/>
      <c r="M55" s="311"/>
      <c r="N55" s="312"/>
    </row>
    <row r="56" spans="1:14" s="2" customFormat="1" ht="52.5" customHeight="1">
      <c r="A56" s="313" t="s">
        <v>129</v>
      </c>
      <c r="B56" s="314"/>
      <c r="C56" s="314"/>
      <c r="D56" s="314"/>
      <c r="E56" s="314"/>
      <c r="F56" s="314"/>
      <c r="G56" s="314"/>
      <c r="H56" s="314"/>
      <c r="I56" s="314"/>
      <c r="J56" s="314"/>
      <c r="K56" s="314"/>
      <c r="L56" s="314"/>
      <c r="M56" s="314"/>
      <c r="N56" s="315"/>
    </row>
    <row r="57" spans="1:14" s="2" customFormat="1" ht="51" customHeight="1">
      <c r="A57" s="289" t="s">
        <v>130</v>
      </c>
      <c r="B57" s="290"/>
      <c r="C57" s="290"/>
      <c r="D57" s="290"/>
      <c r="E57" s="290"/>
      <c r="F57" s="290"/>
      <c r="G57" s="290"/>
      <c r="H57" s="290"/>
      <c r="I57" s="290"/>
      <c r="J57" s="290"/>
      <c r="K57" s="290"/>
      <c r="L57" s="290"/>
      <c r="M57" s="290"/>
      <c r="N57" s="291"/>
    </row>
    <row r="58" spans="1:14" s="2" customFormat="1" ht="81.75" customHeight="1">
      <c r="A58" s="289" t="s">
        <v>134</v>
      </c>
      <c r="B58" s="316"/>
      <c r="C58" s="316"/>
      <c r="D58" s="316"/>
      <c r="E58" s="316"/>
      <c r="F58" s="316"/>
      <c r="G58" s="316"/>
      <c r="H58" s="316"/>
      <c r="I58" s="316"/>
      <c r="J58" s="316"/>
      <c r="K58" s="316"/>
      <c r="L58" s="316"/>
      <c r="M58" s="316"/>
      <c r="N58" s="317"/>
    </row>
    <row r="59" spans="1:14" s="2" customFormat="1" ht="21" customHeight="1">
      <c r="A59" s="307" t="s">
        <v>131</v>
      </c>
      <c r="B59" s="308"/>
      <c r="C59" s="308"/>
      <c r="D59" s="308"/>
      <c r="E59" s="308"/>
      <c r="F59" s="308"/>
      <c r="G59" s="308"/>
      <c r="H59" s="308"/>
      <c r="I59" s="308"/>
      <c r="J59" s="308"/>
      <c r="K59" s="308"/>
      <c r="L59" s="308"/>
      <c r="M59" s="308"/>
      <c r="N59" s="309"/>
    </row>
    <row r="60" spans="1:14" s="2" customFormat="1" ht="50.25" customHeight="1">
      <c r="A60" s="4"/>
      <c r="B60" s="4"/>
      <c r="C60" s="4"/>
      <c r="D60" s="4"/>
      <c r="E60" s="5"/>
      <c r="F60" s="6"/>
      <c r="G60" s="4"/>
      <c r="H60" s="4"/>
      <c r="I60" s="7"/>
      <c r="J60" s="8"/>
      <c r="K60" s="7"/>
      <c r="L60" s="7"/>
      <c r="M60" s="4"/>
      <c r="N60" s="4"/>
    </row>
    <row r="61" spans="1:14" s="2" customFormat="1" ht="21" customHeight="1">
      <c r="A61" s="4"/>
      <c r="B61" s="4"/>
      <c r="C61" s="4"/>
      <c r="D61" s="4"/>
      <c r="E61" s="5"/>
      <c r="F61" s="6"/>
      <c r="G61" s="4"/>
      <c r="H61" s="4"/>
      <c r="I61" s="7"/>
      <c r="J61" s="8"/>
      <c r="K61" s="7"/>
      <c r="L61" s="7"/>
      <c r="M61" s="4"/>
      <c r="N61" s="4"/>
    </row>
    <row r="63" spans="1:14">
      <c r="E63" s="4"/>
      <c r="F63" s="4"/>
      <c r="I63" s="4"/>
      <c r="J63" s="4"/>
      <c r="K63" s="4"/>
      <c r="L63" s="4"/>
    </row>
  </sheetData>
  <mergeCells count="42">
    <mergeCell ref="A1:N1"/>
    <mergeCell ref="A2:N2"/>
    <mergeCell ref="C3:C4"/>
    <mergeCell ref="D3:D4"/>
    <mergeCell ref="E3:F4"/>
    <mergeCell ref="G3:G4"/>
    <mergeCell ref="H3:I4"/>
    <mergeCell ref="J3:J4"/>
    <mergeCell ref="K3:L4"/>
    <mergeCell ref="B3:B4"/>
    <mergeCell ref="A3:A4"/>
    <mergeCell ref="M45:N45"/>
    <mergeCell ref="M3:N3"/>
    <mergeCell ref="A43:C44"/>
    <mergeCell ref="D43:L43"/>
    <mergeCell ref="M43:N44"/>
    <mergeCell ref="D44:H44"/>
    <mergeCell ref="I44:L44"/>
    <mergeCell ref="A45:C45"/>
    <mergeCell ref="D45:F45"/>
    <mergeCell ref="G45:H45"/>
    <mergeCell ref="I45:J45"/>
    <mergeCell ref="K45:L45"/>
    <mergeCell ref="A59:N59"/>
    <mergeCell ref="A53:N53"/>
    <mergeCell ref="A54:N54"/>
    <mergeCell ref="A55:N55"/>
    <mergeCell ref="A56:N56"/>
    <mergeCell ref="A57:N57"/>
    <mergeCell ref="A58:N58"/>
    <mergeCell ref="A52:N52"/>
    <mergeCell ref="A46:C46"/>
    <mergeCell ref="D46:F46"/>
    <mergeCell ref="G46:H46"/>
    <mergeCell ref="I46:J46"/>
    <mergeCell ref="K46:L46"/>
    <mergeCell ref="M46:N46"/>
    <mergeCell ref="A47:N47"/>
    <mergeCell ref="A48:N48"/>
    <mergeCell ref="A49:N49"/>
    <mergeCell ref="A50:N50"/>
    <mergeCell ref="A51:N51"/>
  </mergeCells>
  <printOptions horizontalCentered="1" verticalCentered="1"/>
  <pageMargins left="0" right="0" top="0" bottom="0" header="0" footer="0"/>
  <pageSetup paperSize="9" scale="38" orientation="portrait" r:id="rId1"/>
  <ignoredErrors>
    <ignoredError sqref="I31 I40 I38 I2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2020-08-12T11:42:46Z</dcterms:modified>
</cp:coreProperties>
</file>