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9230" windowHeight="8370"/>
  </bookViews>
  <sheets>
    <sheet name="SHELL" sheetId="2" r:id="rId1"/>
  </sheets>
  <calcPr calcId="124519"/>
</workbook>
</file>

<file path=xl/calcChain.xml><?xml version="1.0" encoding="utf-8"?>
<calcChain xmlns="http://schemas.openxmlformats.org/spreadsheetml/2006/main">
  <c r="M5" i="2"/>
  <c r="M6"/>
  <c r="M30" l="1"/>
  <c r="I30"/>
  <c r="M32" l="1"/>
  <c r="I32"/>
  <c r="M15" l="1"/>
  <c r="I15"/>
  <c r="I11" l="1"/>
  <c r="M11"/>
  <c r="I14" l="1"/>
  <c r="M46" l="1"/>
  <c r="M45"/>
  <c r="M42"/>
  <c r="I42"/>
  <c r="M38"/>
  <c r="I38"/>
  <c r="M40"/>
  <c r="I40"/>
  <c r="M39"/>
  <c r="I39"/>
  <c r="M37"/>
  <c r="I37"/>
  <c r="M41"/>
  <c r="I41"/>
  <c r="M36"/>
  <c r="I36"/>
  <c r="M35"/>
  <c r="I35"/>
  <c r="M34"/>
  <c r="I34"/>
  <c r="M33"/>
  <c r="I33"/>
  <c r="M31"/>
  <c r="I31"/>
  <c r="M23"/>
  <c r="I23"/>
  <c r="M28"/>
  <c r="I28"/>
  <c r="M26"/>
  <c r="I26"/>
  <c r="M24"/>
  <c r="I24"/>
  <c r="M22"/>
  <c r="I22"/>
  <c r="M29"/>
  <c r="I29"/>
  <c r="M21"/>
  <c r="I21"/>
  <c r="M18"/>
  <c r="I18"/>
  <c r="M17"/>
  <c r="I17"/>
  <c r="M20"/>
  <c r="I20"/>
  <c r="M14"/>
  <c r="M13"/>
  <c r="I13"/>
  <c r="M19"/>
  <c r="I19"/>
  <c r="M10"/>
  <c r="I10"/>
  <c r="M25"/>
  <c r="I25"/>
  <c r="M27"/>
  <c r="I27"/>
  <c r="M7"/>
  <c r="I7"/>
  <c r="M16"/>
  <c r="I16"/>
  <c r="I6"/>
  <c r="M12"/>
  <c r="I12"/>
  <c r="M9"/>
  <c r="I9"/>
  <c r="M8"/>
  <c r="I8"/>
  <c r="I5"/>
  <c r="J32" l="1"/>
  <c r="J30"/>
  <c r="J11"/>
  <c r="J15"/>
  <c r="J42"/>
  <c r="J9"/>
  <c r="J7"/>
  <c r="J20"/>
  <c r="J6"/>
  <c r="J28"/>
  <c r="J8"/>
  <c r="J23"/>
  <c r="J5"/>
  <c r="J16"/>
  <c r="J17"/>
  <c r="J33"/>
  <c r="J37"/>
  <c r="J40"/>
  <c r="J12"/>
  <c r="J25"/>
  <c r="J29"/>
  <c r="J24"/>
  <c r="J36"/>
  <c r="J19"/>
  <c r="J13"/>
  <c r="J18"/>
  <c r="J31"/>
  <c r="J34"/>
  <c r="J39"/>
  <c r="J38"/>
  <c r="J27"/>
  <c r="J10"/>
  <c r="J14"/>
  <c r="J21"/>
  <c r="J22"/>
  <c r="J26"/>
  <c r="J35"/>
  <c r="J41"/>
</calcChain>
</file>

<file path=xl/sharedStrings.xml><?xml version="1.0" encoding="utf-8"?>
<sst xmlns="http://schemas.openxmlformats.org/spreadsheetml/2006/main" count="266" uniqueCount="138">
  <si>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</si>
  <si>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</si>
  <si>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</si>
  <si>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</si>
  <si>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</si>
  <si>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</si>
  <si>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</si>
  <si>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</si>
  <si>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</si>
  <si>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</si>
  <si>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</si>
  <si>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</si>
  <si>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</si>
  <si>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</si>
  <si>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</si>
  <si>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</si>
  <si>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</si>
  <si>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</si>
  <si>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</si>
  <si>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</si>
  <si>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</si>
  <si>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</si>
  <si>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</si>
  <si>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</si>
  <si>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</si>
  <si>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</si>
  <si>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</si>
  <si>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</si>
  <si>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</si>
  <si>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</si>
  <si>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</si>
  <si>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</si>
  <si>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</si>
  <si>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</si>
  <si>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</si>
  <si>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</si>
  <si>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</si>
  <si>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</si>
  <si>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</si>
  <si>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</si>
  <si>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</si>
  <si>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</si>
  <si>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</si>
  <si>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</si>
  <si>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</si>
  <si>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</si>
  <si>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</si>
  <si>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</si>
  <si>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</si>
  <si>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</si>
  <si>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</si>
  <si>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</si>
  <si>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</si>
  <si>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</si>
  <si>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</si>
  <si>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</si>
  <si>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</si>
  <si>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</si>
  <si>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</si>
  <si>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</si>
  <si>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</si>
  <si>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</si>
  <si>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</si>
  <si>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</si>
  <si>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</si>
  <si>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</si>
  <si>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</si>
  <si>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</si>
  <si>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</si>
  <si>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</si>
  <si>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</si>
  <si>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</si>
  <si>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</si>
  <si>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</si>
  <si>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</si>
  <si>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</si>
  <si>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</si>
  <si>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</si>
  <si>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</si>
  <si>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</si>
  <si>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</si>
  <si>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</si>
  <si>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</si>
  <si>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t>1,274652 x 1000
8250 x 0,93</t>
  </si>
  <si>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</si>
  <si>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1,347345 x 1000
7.000 x 0,65</t>
  </si>
  <si>
    <t>0,604100 x 1000
4.724 x 0,65</t>
  </si>
  <si>
    <t>0,749000 x 1000
4.932 x 0.65</t>
  </si>
  <si>
    <r>
      <rPr>
        <sz val="11"/>
        <rFont val="Arial"/>
        <family val="2"/>
        <charset val="162"/>
      </rPr>
      <t>Değişim</t>
    </r>
    <r>
      <rPr>
        <b/>
        <sz val="11"/>
        <rFont val="Arial"/>
        <family val="2"/>
        <charset val="162"/>
      </rPr>
      <t xml:space="preserve"> 
Sırası</t>
    </r>
  </si>
  <si>
    <r>
      <t>1,423000 x 1000</t>
    </r>
    <r>
      <rPr>
        <vertAlign val="superscript"/>
        <sz val="11"/>
        <rFont val="Arial"/>
        <family val="2"/>
      </rPr>
      <t xml:space="preserve">
</t>
    </r>
    <r>
      <rPr>
        <sz val="11"/>
        <rFont val="Arial"/>
        <family val="2"/>
      </rPr>
      <t xml:space="preserve">8.250 x 0,93 </t>
    </r>
  </si>
  <si>
    <t>1,416000 x 1000
8250 x 0,93</t>
  </si>
  <si>
    <r>
      <t>8,855932 x 1000</t>
    </r>
    <r>
      <rPr>
        <vertAlign val="superscript"/>
        <sz val="11"/>
        <rFont val="Arial"/>
        <family val="2"/>
      </rPr>
      <t xml:space="preserve">
</t>
    </r>
    <r>
      <rPr>
        <sz val="11"/>
        <rFont val="Arial"/>
        <family val="2"/>
      </rPr>
      <t>11,000 x 0,90</t>
    </r>
  </si>
  <si>
    <r>
      <t>0,739372 x 1000</t>
    </r>
    <r>
      <rPr>
        <vertAlign val="superscript"/>
        <sz val="11"/>
        <rFont val="Arial"/>
        <family val="2"/>
      </rPr>
      <t xml:space="preserve">
</t>
    </r>
    <r>
      <rPr>
        <sz val="11"/>
        <rFont val="Arial"/>
        <family val="2"/>
      </rPr>
      <t>860 x 0,99</t>
    </r>
  </si>
  <si>
    <r>
      <t xml:space="preserve">(20 Kasım 2020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</si>
  <si>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20 Kasım  2020
</t>
    </r>
    <r>
      <rPr>
        <sz val="12"/>
        <rFont val="Arial"/>
        <family val="2"/>
        <charset val="162"/>
      </rPr>
      <t>Tarihindeki
Birim Fiyat</t>
    </r>
  </si>
  <si>
    <r>
      <t>20 Kasım 2020</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</si>
  <si>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20 Kasım </t>
    </r>
    <r>
      <rPr>
        <b/>
        <sz val="12"/>
        <rFont val="Arial"/>
        <family val="2"/>
        <charset val="162"/>
      </rPr>
      <t>2020</t>
    </r>
    <r>
      <rPr>
        <sz val="12"/>
        <rFont val="Arial"/>
        <family val="2"/>
        <charset val="162"/>
      </rPr>
      <t xml:space="preserve"> tarihinde</t>
    </r>
  </si>
  <si>
    <r>
      <t xml:space="preserve">20 Kasım </t>
    </r>
    <r>
      <rPr>
        <b/>
        <sz val="12"/>
        <rFont val="Arial"/>
        <family val="2"/>
        <charset val="162"/>
      </rPr>
      <t>2019</t>
    </r>
    <r>
      <rPr>
        <sz val="12"/>
        <rFont val="Arial"/>
        <family val="2"/>
        <charset val="162"/>
      </rPr>
      <t xml:space="preserve"> tarihinde</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</si>
  <si>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Temmuz 2020 tarihinde yayınlanan, 20 Kasım 2020 tarihinde geçerli olan tarifesindeki fiyatlardır.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</si>
  <si>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Ekim 2020 tarihinde yayınlanan, 20 Kasım 2020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</si>
  <si>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20 Kasım 2020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</si>
  <si>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 Yerli linyit kömürü</t>
    </r>
    <r>
      <rPr>
        <sz val="11"/>
        <rFont val="Arial"/>
        <family val="2"/>
        <charset val="162"/>
      </rPr>
      <t xml:space="preserve"> fiyatları 20 Kasım 2020 tarihinde geçerli olan TKİ - ELİ'nin 11 Temmuz 2019 tarihli Isınma Amaçlı (Torbalanmış) Kömürlerin Üretim Yeri Teslimi Satış Fiyatlarının değişmediği ancak İstanbul Bayi Depo Satış Fiyatları listesinde 10-18 mm Yıkanmış Fındık - Torba fiyatının ise 01 Ocak 2020 tarihinde yürürlüğe giriği belirtilen yeni fiyat 749 TL/ton (KDV Hariç-nakliye bedeli dahil) olmuştur.  İstanbul Bayi Depo Satış Fiyatları listesinde yer almayan, sadece üretim yerinde teslimatı yapılmakta olan Soma Kısrakdere; 0,5-10 mm Yıkanmış Açık - Toz: 377 TL/ton (KDV Hariç) fiyatı ise 10-18 mm. için belirlenmiş olan bayi depo teslim fiyatı ile üretim yeri teslim fiyatı arasındaki farkı  246 TL/ton nakliye bedeli olarak kabul edilmiş ve bu bedel üretim yeri teslim fiyatına eklenerek İstanbul Bayi Depo Satış Fiyatı olarak 604,1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</si>
  <si>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20 Kasım 2020 tarihinde geçerli olan; </t>
    </r>
    <r>
      <rPr>
        <b/>
        <sz val="11"/>
        <rFont val="Arial"/>
        <family val="2"/>
        <charset val="162"/>
      </rPr>
      <t>ceviz tipi ithal linyit</t>
    </r>
    <r>
      <rPr>
        <sz val="11"/>
        <rFont val="Arial"/>
        <family val="2"/>
      </rPr>
      <t xml:space="preserve"> için nakliye ücreti ve KDV dahil bayi satış fiyatı 39,75 TL/ 25kg.torba veya 1.590 TL/ton'dur.</t>
    </r>
  </si>
  <si>
    <t xml:space="preserve">1,490176 x 1000
8250 x 0,93 </t>
  </si>
  <si>
    <t xml:space="preserve">1,557820 x 1000
8250 x 0,93 </t>
  </si>
  <si>
    <t xml:space="preserve">1,706168 x 1000
8250 x 0,93 </t>
  </si>
  <si>
    <t xml:space="preserve">1,705487 x 1000
8250 x 0,93 </t>
  </si>
  <si>
    <t xml:space="preserve">1,853835 x 1000
8250 x 0,93 </t>
  </si>
  <si>
    <t xml:space="preserve">1,482720 x 1000
8250 x 0,93 </t>
  </si>
  <si>
    <t xml:space="preserve">1,414743 x 1000
8250 x 0,93 </t>
  </si>
  <si>
    <t xml:space="preserve">1,480728 x 1000
8250 x 0,93 </t>
  </si>
  <si>
    <t xml:space="preserve">1,563091 x 1000
8250 x 0,93 </t>
  </si>
  <si>
    <t xml:space="preserve">1,479014 x 1000
8250 x 0,93 </t>
  </si>
  <si>
    <t xml:space="preserve">1,4461131 x 1000
8250 x 0,93 </t>
  </si>
  <si>
    <t xml:space="preserve">1,427969 x 1000
8250 x 0,93 </t>
  </si>
  <si>
    <t xml:space="preserve">1,433305 x 1000
8250 x 0,93 </t>
  </si>
  <si>
    <t xml:space="preserve">1,458750 x 1000
8250 x 0,93 </t>
  </si>
  <si>
    <t xml:space="preserve">1,556155 x 1000
8250 x 0,93 </t>
  </si>
  <si>
    <t xml:space="preserve">1,600981 x 1000
8250 x 0,93 </t>
  </si>
  <si>
    <t xml:space="preserve">1,687246 x 1000
8250 x 0,93 </t>
  </si>
  <si>
    <t xml:space="preserve">1,3560425 x 1000
8250 x 0,93 </t>
  </si>
  <si>
    <t xml:space="preserve">1,450358 x 1000
8250 x 0,93 </t>
  </si>
  <si>
    <t xml:space="preserve">1,430614 x 1000
8250 x 0,93 </t>
  </si>
  <si>
    <t xml:space="preserve">1,437720 x 1000
8250 x 0,93 </t>
  </si>
  <si>
    <t xml:space="preserve">1,467451 x 1000
8250 x 0,93 </t>
  </si>
  <si>
    <t xml:space="preserve">1,508773 x 1000
8250 x 0,93 </t>
  </si>
  <si>
    <t>2,838983 x 1000
9,562 x 0,80</t>
  </si>
  <si>
    <r>
      <t>6,288236 x 1000</t>
    </r>
    <r>
      <rPr>
        <vertAlign val="superscript"/>
        <sz val="11"/>
        <rFont val="Arial"/>
        <family val="2"/>
      </rPr>
      <t xml:space="preserve">
</t>
    </r>
    <r>
      <rPr>
        <sz val="11"/>
        <rFont val="Arial"/>
        <family val="2"/>
      </rPr>
      <t>10,256 x 0,84</t>
    </r>
  </si>
  <si>
    <t>20 Kasım 2020
06 Kasım 2019</t>
  </si>
  <si>
    <r>
      <rPr>
        <b/>
        <sz val="12"/>
        <rFont val="Arial"/>
        <family val="2"/>
        <charset val="162"/>
      </rPr>
      <t>06 Kasım 2019</t>
    </r>
    <r>
      <rPr>
        <sz val="12"/>
        <rFont val="Arial"/>
        <family val="2"/>
        <charset val="162"/>
      </rPr>
      <t xml:space="preserve">
Tarihindeki 
Birim Fiyatları </t>
    </r>
  </si>
  <si>
    <t xml:space="preserve">2,615414 x 1000
8250 x 0,93 </t>
  </si>
  <si>
    <t xml:space="preserve">2,794334 x 1000
8250 x 0,93 </t>
  </si>
  <si>
    <r>
      <t>7,085644 x 1000</t>
    </r>
    <r>
      <rPr>
        <vertAlign val="superscript"/>
        <sz val="11"/>
        <rFont val="Arial"/>
        <family val="2"/>
      </rPr>
      <t xml:space="preserve">
</t>
    </r>
    <r>
      <rPr>
        <sz val="11"/>
        <rFont val="Arial"/>
        <family val="2"/>
      </rPr>
      <t>11,000 x 0,92</t>
    </r>
  </si>
  <si>
    <r>
      <t>7,794208 x 1000</t>
    </r>
    <r>
      <rPr>
        <vertAlign val="superscript"/>
        <sz val="11"/>
        <rFont val="Arial"/>
        <family val="2"/>
      </rPr>
      <t xml:space="preserve">
</t>
    </r>
    <r>
      <rPr>
        <sz val="11"/>
        <rFont val="Arial"/>
        <family val="2"/>
      </rPr>
      <t>11,000 x 0,92</t>
    </r>
  </si>
  <si>
    <r>
      <t>8,071461 x 1000</t>
    </r>
    <r>
      <rPr>
        <vertAlign val="superscript"/>
        <sz val="11"/>
        <rFont val="Arial"/>
        <family val="2"/>
      </rPr>
      <t xml:space="preserve">
</t>
    </r>
    <r>
      <rPr>
        <sz val="11"/>
        <rFont val="Arial"/>
        <family val="2"/>
      </rPr>
      <t>11,100 x 0,92</t>
    </r>
  </si>
  <si>
    <r>
      <rPr>
        <b/>
        <sz val="11"/>
        <rFont val="Arial"/>
        <family val="2"/>
        <charset val="162"/>
      </rPr>
      <t>3. Doğalgaz</t>
    </r>
    <r>
      <rPr>
        <sz val="11"/>
        <rFont val="Arial"/>
        <family val="2"/>
      </rPr>
      <t xml:space="preserve"> fiyatları 01 Kasım  2020 tarihinde yayınlanan, 20 Kasım 2020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</si>
  <si>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2020 tarihinde yayınlanan, 20 Kasım 2020 tarihinde geçerli olan </t>
    </r>
    <r>
      <rPr>
        <b/>
        <sz val="11"/>
        <rFont val="Arial"/>
        <family val="2"/>
      </rPr>
      <t>İPRAGAZ</t>
    </r>
    <r>
      <rPr>
        <sz val="11"/>
        <rFont val="Arial"/>
        <family val="2"/>
      </rPr>
      <t xml:space="preserve"> fiyatlarıdır.</t>
    </r>
  </si>
  <si>
    <r>
      <t>7.  LPG tüpgaz</t>
    </r>
    <r>
      <rPr>
        <sz val="11"/>
        <rFont val="Arial"/>
        <family val="2"/>
        <charset val="162"/>
      </rPr>
      <t xml:space="preserve"> 17 Kasım 2020 tarihinde yayınlanan </t>
    </r>
    <r>
      <rPr>
        <b/>
        <sz val="11"/>
        <rFont val="Arial"/>
        <family val="2"/>
        <charset val="162"/>
      </rPr>
      <t>AYGAZ,</t>
    </r>
    <r>
      <rPr>
        <sz val="11"/>
        <rFont val="Arial"/>
        <family val="2"/>
        <charset val="162"/>
      </rPr>
      <t xml:space="preserve"> 05 Eylül 2020 tarihinde yayınlanan </t>
    </r>
    <r>
      <rPr>
        <b/>
        <sz val="11"/>
        <rFont val="Arial"/>
        <family val="2"/>
        <charset val="162"/>
      </rPr>
      <t>İPRAGAZ</t>
    </r>
    <r>
      <rPr>
        <sz val="11"/>
        <rFont val="Arial"/>
        <family val="2"/>
        <charset val="162"/>
      </rPr>
      <t xml:space="preserve"> fiyat sirkülerlerinden alınmış 20 Kasım l 2020 tarihinde geçerli olan fiyatların ortalamasıdır.  </t>
    </r>
    <r>
      <rPr>
        <b/>
        <sz val="11"/>
        <rFont val="Arial"/>
        <family val="2"/>
        <charset val="162"/>
      </rPr>
      <t>LPG dökmegaz</t>
    </r>
    <r>
      <rPr>
        <sz val="11"/>
        <rFont val="Arial"/>
        <family val="2"/>
        <charset val="162"/>
      </rPr>
      <t xml:space="preserve"> fiyatları ise 03 Ekim 2020 tarihinde yayınlanan </t>
    </r>
    <r>
      <rPr>
        <b/>
        <sz val="11"/>
        <rFont val="Arial"/>
        <family val="2"/>
        <charset val="162"/>
      </rPr>
      <t>AYGAZ</t>
    </r>
    <r>
      <rPr>
        <sz val="11"/>
        <rFont val="Arial"/>
        <family val="2"/>
        <charset val="162"/>
      </rPr>
      <t xml:space="preserve"> ve </t>
    </r>
    <r>
      <rPr>
        <b/>
        <sz val="11"/>
        <rFont val="Arial"/>
        <family val="2"/>
        <charset val="162"/>
      </rPr>
      <t>İPRAGAZ</t>
    </r>
    <r>
      <rPr>
        <sz val="11"/>
        <rFont val="Arial"/>
        <family val="2"/>
        <charset val="162"/>
      </rPr>
      <t xml:space="preserve"> fiyat sirkülerlerinden alınmış 07 Ekim l 2020 tarihinde geçerli olan fiyatların ortalamasıdır. Miks dökmegazın kullanımında buharlaştırıcı gerekmektedir. Birim fiyatlar belirlenirken işletme maliyetleri gözönüne alınmamıştır. </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</si>
</sst>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25">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99FFCC"/>
        <bgColor indexed="64"/>
      </patternFill>
    </fill>
    <fill>
      <patternFill patternType="solid">
        <fgColor rgb="FF6DFFB6"/>
        <bgColor indexed="64"/>
      </patternFill>
    </fill>
    <fill>
      <patternFill patternType="solid">
        <fgColor rgb="FF2DFF96"/>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00F67B"/>
        <bgColor indexed="64"/>
      </patternFill>
    </fill>
    <fill>
      <patternFill patternType="solid">
        <fgColor rgb="FFFFFFCC"/>
        <bgColor indexed="64"/>
      </patternFill>
    </fill>
    <fill>
      <patternFill patternType="solid">
        <fgColor rgb="FFFFFFB3"/>
        <bgColor indexed="64"/>
      </patternFill>
    </fill>
    <fill>
      <patternFill patternType="solid">
        <fgColor rgb="FFFFFF9B"/>
        <bgColor indexed="64"/>
      </patternFill>
    </fill>
    <fill>
      <patternFill patternType="solid">
        <fgColor rgb="FFFCDBC0"/>
        <bgColor indexed="64"/>
      </patternFill>
    </fill>
    <fill>
      <patternFill patternType="solid">
        <fgColor rgb="FFFFFF11"/>
        <bgColor indexed="64"/>
      </patternFill>
    </fill>
    <fill>
      <patternFill patternType="solid">
        <fgColor rgb="FFFFFF6D"/>
        <bgColor indexed="64"/>
      </patternFill>
    </fill>
    <fill>
      <patternFill patternType="solid">
        <fgColor rgb="FF96CFDE"/>
        <bgColor indexed="64"/>
      </patternFill>
    </fill>
    <fill>
      <patternFill patternType="solid">
        <fgColor rgb="FFC5E4ED"/>
        <bgColor indexed="64"/>
      </patternFill>
    </fill>
    <fill>
      <patternFill patternType="solid">
        <fgColor theme="2" tint="-9.9978637043366805E-2"/>
        <bgColor indexed="64"/>
      </patternFill>
    </fill>
    <fill>
      <patternFill patternType="solid">
        <fgColor rgb="FFCAC4A2"/>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6" fillId="0" borderId="0"/>
    <xf numFmtId="0" fontId="1" fillId="0" borderId="0"/>
    <xf numFmtId="0" fontId="1" fillId="0" borderId="0"/>
    <xf numFmtId="0" fontId="1" fillId="0" borderId="0"/>
  </cellStyleXfs>
  <cellXfs count="378">
    <xf numFmtId="0" fontId="0" fillId="0" borderId="0" xfId="0"/>
    <xf numFmtId="0" fontId="11" fillId="0" borderId="0" xfId="0" applyFont="1" applyFill="1" applyAlignment="1">
      <alignment vertical="center"/>
    </xf>
    <xf numFmtId="0" fontId="8" fillId="0" borderId="0" xfId="0" applyFont="1" applyFill="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9" fillId="6" borderId="15" xfId="0" applyFont="1" applyFill="1" applyBorder="1" applyAlignment="1">
      <alignment horizontal="center" vertical="center"/>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3" fontId="6" fillId="6" borderId="3" xfId="0" applyNumberFormat="1"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4" fillId="6" borderId="7" xfId="0" applyNumberFormat="1" applyFont="1" applyFill="1" applyBorder="1" applyAlignment="1">
      <alignment horizontal="center" vertical="center"/>
    </xf>
    <xf numFmtId="167" fontId="6" fillId="6" borderId="4" xfId="0" applyNumberFormat="1" applyFont="1" applyFill="1" applyBorder="1" applyAlignment="1">
      <alignment vertical="center" wrapText="1"/>
    </xf>
    <xf numFmtId="0" fontId="9" fillId="7" borderId="15" xfId="0" applyFont="1" applyFill="1" applyBorder="1" applyAlignment="1">
      <alignment horizontal="center" vertical="center"/>
    </xf>
    <xf numFmtId="0" fontId="5" fillId="7" borderId="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3" fontId="20" fillId="7" borderId="4" xfId="0" applyNumberFormat="1" applyFont="1" applyFill="1" applyBorder="1" applyAlignment="1">
      <alignment vertical="center" wrapText="1"/>
    </xf>
    <xf numFmtId="9" fontId="8" fillId="7" borderId="2" xfId="0" applyNumberFormat="1" applyFont="1" applyFill="1" applyBorder="1" applyAlignment="1">
      <alignment horizontal="center" vertical="center"/>
    </xf>
    <xf numFmtId="3" fontId="6" fillId="7" borderId="3" xfId="0" applyNumberFormat="1" applyFont="1" applyFill="1" applyBorder="1" applyAlignment="1">
      <alignment horizontal="center" vertical="center" wrapText="1"/>
    </xf>
    <xf numFmtId="168" fontId="4" fillId="7" borderId="2" xfId="0" applyNumberFormat="1" applyFont="1" applyFill="1" applyBorder="1" applyAlignment="1">
      <alignment horizontal="center" vertical="center"/>
    </xf>
    <xf numFmtId="3" fontId="4" fillId="7" borderId="7" xfId="0" applyNumberFormat="1" applyFont="1" applyFill="1" applyBorder="1" applyAlignment="1">
      <alignment horizontal="center" vertical="center"/>
    </xf>
    <xf numFmtId="167" fontId="6" fillId="7" borderId="4" xfId="0" applyNumberFormat="1" applyFont="1" applyFill="1" applyBorder="1" applyAlignment="1">
      <alignment vertical="center" wrapText="1"/>
    </xf>
    <xf numFmtId="0" fontId="9" fillId="8" borderId="15" xfId="0" applyFont="1" applyFill="1" applyBorder="1" applyAlignment="1">
      <alignment horizontal="center" vertical="center"/>
    </xf>
    <xf numFmtId="0" fontId="5" fillId="8" borderId="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8" fillId="8" borderId="7" xfId="0" applyFont="1" applyFill="1" applyBorder="1" applyAlignment="1">
      <alignment horizontal="center" vertical="center" wrapText="1"/>
    </xf>
    <xf numFmtId="3" fontId="20" fillId="8" borderId="4" xfId="0" applyNumberFormat="1" applyFont="1" applyFill="1" applyBorder="1" applyAlignment="1">
      <alignment vertical="center" wrapText="1"/>
    </xf>
    <xf numFmtId="9" fontId="8" fillId="8" borderId="2" xfId="0" applyNumberFormat="1" applyFont="1" applyFill="1" applyBorder="1" applyAlignment="1">
      <alignment horizontal="center" vertical="center"/>
    </xf>
    <xf numFmtId="3" fontId="6" fillId="8" borderId="3" xfId="0" applyNumberFormat="1" applyFont="1" applyFill="1" applyBorder="1" applyAlignment="1">
      <alignment horizontal="center" vertical="center" wrapText="1"/>
    </xf>
    <xf numFmtId="168" fontId="4" fillId="8" borderId="2" xfId="0" applyNumberFormat="1" applyFont="1" applyFill="1" applyBorder="1" applyAlignment="1">
      <alignment horizontal="center" vertical="center"/>
    </xf>
    <xf numFmtId="3" fontId="4" fillId="8" borderId="7" xfId="0" applyNumberFormat="1" applyFont="1" applyFill="1" applyBorder="1" applyAlignment="1">
      <alignment horizontal="center" vertical="center"/>
    </xf>
    <xf numFmtId="167" fontId="6" fillId="8" borderId="4" xfId="0" applyNumberFormat="1" applyFont="1" applyFill="1" applyBorder="1" applyAlignment="1">
      <alignment vertical="center" wrapText="1"/>
    </xf>
    <xf numFmtId="0" fontId="5" fillId="9" borderId="3"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8" fillId="9" borderId="7" xfId="0" applyFont="1" applyFill="1" applyBorder="1" applyAlignment="1">
      <alignment horizontal="center" vertical="center" wrapText="1"/>
    </xf>
    <xf numFmtId="165" fontId="18" fillId="9" borderId="2" xfId="0" applyNumberFormat="1" applyFont="1" applyFill="1" applyBorder="1" applyAlignment="1">
      <alignment horizontal="right" vertical="center" wrapText="1"/>
    </xf>
    <xf numFmtId="0" fontId="9" fillId="9" borderId="9" xfId="0" applyFont="1" applyFill="1" applyBorder="1" applyAlignment="1">
      <alignment horizontal="center" vertical="center"/>
    </xf>
    <xf numFmtId="3" fontId="20" fillId="9" borderId="4" xfId="0" applyNumberFormat="1" applyFont="1" applyFill="1" applyBorder="1" applyAlignment="1">
      <alignment vertical="center" wrapText="1"/>
    </xf>
    <xf numFmtId="9" fontId="8" fillId="9" borderId="2" xfId="0" applyNumberFormat="1" applyFont="1" applyFill="1" applyBorder="1" applyAlignment="1">
      <alignment horizontal="center" vertical="center"/>
    </xf>
    <xf numFmtId="0" fontId="6" fillId="9" borderId="3" xfId="0" applyFont="1" applyFill="1" applyBorder="1" applyAlignment="1">
      <alignment horizontal="center" vertical="center" wrapText="1"/>
    </xf>
    <xf numFmtId="168" fontId="4" fillId="9" borderId="2" xfId="0" applyNumberFormat="1" applyFont="1" applyFill="1" applyBorder="1" applyAlignment="1">
      <alignment horizontal="center" vertical="center"/>
    </xf>
    <xf numFmtId="3" fontId="4" fillId="9" borderId="7" xfId="0" applyNumberFormat="1" applyFont="1" applyFill="1" applyBorder="1" applyAlignment="1">
      <alignment horizontal="center" vertical="center"/>
    </xf>
    <xf numFmtId="167" fontId="6" fillId="9" borderId="4" xfId="0" applyNumberFormat="1" applyFont="1" applyFill="1" applyBorder="1" applyAlignment="1">
      <alignment vertical="center" wrapText="1"/>
    </xf>
    <xf numFmtId="0" fontId="18" fillId="9" borderId="9" xfId="0" applyFont="1" applyFill="1" applyBorder="1" applyAlignment="1">
      <alignment horizontal="center" vertical="center"/>
    </xf>
    <xf numFmtId="0" fontId="18" fillId="7" borderId="9" xfId="0" applyFont="1" applyFill="1" applyBorder="1" applyAlignment="1">
      <alignment horizontal="center" vertical="center"/>
    </xf>
    <xf numFmtId="0" fontId="18" fillId="8" borderId="9" xfId="0" applyFont="1" applyFill="1" applyBorder="1" applyAlignment="1">
      <alignment horizontal="center" vertical="center"/>
    </xf>
    <xf numFmtId="0" fontId="18" fillId="6" borderId="9" xfId="0" applyFont="1" applyFill="1" applyBorder="1" applyAlignment="1">
      <alignment horizontal="center" vertical="center"/>
    </xf>
    <xf numFmtId="0" fontId="9" fillId="13" borderId="9" xfId="0" applyFont="1" applyFill="1" applyBorder="1" applyAlignment="1">
      <alignment horizontal="center" vertical="center"/>
    </xf>
    <xf numFmtId="0" fontId="5" fillId="13" borderId="3"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3" fontId="4" fillId="13" borderId="7" xfId="0" applyNumberFormat="1" applyFont="1" applyFill="1" applyBorder="1" applyAlignment="1">
      <alignment horizontal="center" vertical="center"/>
    </xf>
    <xf numFmtId="167" fontId="6" fillId="13" borderId="4" xfId="0" applyNumberFormat="1" applyFont="1" applyFill="1" applyBorder="1" applyAlignment="1">
      <alignment vertical="center" wrapText="1"/>
    </xf>
    <xf numFmtId="0" fontId="18" fillId="13" borderId="9" xfId="0" applyFont="1" applyFill="1" applyBorder="1" applyAlignment="1">
      <alignment horizontal="center" vertical="center"/>
    </xf>
    <xf numFmtId="0" fontId="9" fillId="11" borderId="59" xfId="0" applyFont="1" applyFill="1" applyBorder="1" applyAlignment="1">
      <alignment horizontal="center" vertical="center"/>
    </xf>
    <xf numFmtId="0" fontId="5" fillId="11" borderId="58" xfId="0" applyFont="1" applyFill="1" applyBorder="1" applyAlignment="1">
      <alignment horizontal="center" vertical="center" wrapText="1"/>
    </xf>
    <xf numFmtId="0" fontId="3" fillId="11" borderId="59" xfId="0" applyFont="1" applyFill="1" applyBorder="1" applyAlignment="1">
      <alignment horizontal="center" vertical="center" wrapText="1"/>
    </xf>
    <xf numFmtId="0" fontId="8" fillId="11" borderId="56" xfId="0" applyFont="1" applyFill="1" applyBorder="1" applyAlignment="1">
      <alignment horizontal="center" vertical="center" wrapText="1"/>
    </xf>
    <xf numFmtId="3" fontId="20" fillId="11" borderId="60" xfId="0" applyNumberFormat="1" applyFont="1" applyFill="1" applyBorder="1" applyAlignment="1">
      <alignment vertical="center" wrapText="1"/>
    </xf>
    <xf numFmtId="9" fontId="8" fillId="11" borderId="57" xfId="0" applyNumberFormat="1" applyFont="1" applyFill="1" applyBorder="1" applyAlignment="1">
      <alignment horizontal="center" vertical="center"/>
    </xf>
    <xf numFmtId="0" fontId="6" fillId="11" borderId="58" xfId="0" applyFont="1" applyFill="1" applyBorder="1" applyAlignment="1">
      <alignment horizontal="center" vertical="center" wrapText="1"/>
    </xf>
    <xf numFmtId="168" fontId="4" fillId="11" borderId="57" xfId="0" applyNumberFormat="1" applyFont="1" applyFill="1" applyBorder="1" applyAlignment="1">
      <alignment horizontal="center" vertical="center"/>
    </xf>
    <xf numFmtId="3" fontId="4" fillId="11" borderId="56" xfId="0" applyNumberFormat="1" applyFont="1" applyFill="1" applyBorder="1" applyAlignment="1">
      <alignment horizontal="center" vertical="center"/>
    </xf>
    <xf numFmtId="167" fontId="6" fillId="11" borderId="60" xfId="0" applyNumberFormat="1" applyFont="1" applyFill="1" applyBorder="1" applyAlignment="1">
      <alignment vertical="center" wrapText="1"/>
    </xf>
    <xf numFmtId="0" fontId="18" fillId="11" borderId="59" xfId="0" applyFont="1" applyFill="1" applyBorder="1" applyAlignment="1">
      <alignment horizontal="center" vertical="center"/>
    </xf>
    <xf numFmtId="169" fontId="18" fillId="6" borderId="8" xfId="0" applyNumberFormat="1" applyFont="1" applyFill="1" applyBorder="1" applyAlignment="1">
      <alignment horizontal="right" vertical="center"/>
    </xf>
    <xf numFmtId="169" fontId="18" fillId="7" borderId="8" xfId="0" applyNumberFormat="1" applyFont="1" applyFill="1" applyBorder="1" applyAlignment="1">
      <alignment horizontal="right" vertical="center"/>
    </xf>
    <xf numFmtId="169" fontId="18" fillId="8" borderId="8" xfId="0" applyNumberFormat="1" applyFont="1" applyFill="1" applyBorder="1" applyAlignment="1">
      <alignment horizontal="right" vertical="center"/>
    </xf>
    <xf numFmtId="0" fontId="9" fillId="14" borderId="16" xfId="0" applyFont="1" applyFill="1" applyBorder="1" applyAlignment="1">
      <alignment horizontal="center" vertical="center"/>
    </xf>
    <xf numFmtId="0" fontId="5" fillId="14" borderId="13" xfId="0" applyFont="1" applyFill="1" applyBorder="1" applyAlignment="1">
      <alignment horizontal="center" vertical="center" wrapText="1"/>
    </xf>
    <xf numFmtId="0" fontId="3" fillId="14" borderId="16" xfId="0" applyFont="1" applyFill="1" applyBorder="1" applyAlignment="1">
      <alignment horizontal="center" vertical="center" wrapText="1"/>
    </xf>
    <xf numFmtId="0" fontId="8" fillId="14" borderId="11" xfId="0" applyFont="1" applyFill="1" applyBorder="1" applyAlignment="1">
      <alignment horizontal="center" vertical="center" wrapText="1"/>
    </xf>
    <xf numFmtId="3" fontId="20" fillId="14" borderId="10" xfId="0" applyNumberFormat="1" applyFont="1" applyFill="1" applyBorder="1" applyAlignment="1">
      <alignment vertical="center" wrapText="1"/>
    </xf>
    <xf numFmtId="9" fontId="8" fillId="14" borderId="12" xfId="0" applyNumberFormat="1" applyFont="1" applyFill="1" applyBorder="1" applyAlignment="1">
      <alignment horizontal="center" vertical="center"/>
    </xf>
    <xf numFmtId="0" fontId="6" fillId="14" borderId="13" xfId="0" applyFont="1" applyFill="1" applyBorder="1" applyAlignment="1">
      <alignment horizontal="center" vertical="center" wrapText="1"/>
    </xf>
    <xf numFmtId="168" fontId="4" fillId="14" borderId="12" xfId="0" applyNumberFormat="1" applyFont="1" applyFill="1" applyBorder="1" applyAlignment="1">
      <alignment horizontal="center" vertical="center"/>
    </xf>
    <xf numFmtId="3" fontId="4" fillId="14" borderId="11" xfId="0" applyNumberFormat="1" applyFont="1" applyFill="1" applyBorder="1" applyAlignment="1">
      <alignment horizontal="center" vertical="center"/>
    </xf>
    <xf numFmtId="167" fontId="6" fillId="14" borderId="10" xfId="0" applyNumberFormat="1" applyFont="1" applyFill="1" applyBorder="1" applyAlignment="1">
      <alignment vertical="center" wrapText="1"/>
    </xf>
    <xf numFmtId="169" fontId="18" fillId="14" borderId="14" xfId="0" applyNumberFormat="1" applyFont="1" applyFill="1" applyBorder="1" applyAlignment="1">
      <alignment horizontal="right" vertical="center"/>
    </xf>
    <xf numFmtId="0" fontId="18" fillId="14" borderId="16" xfId="0" applyFont="1" applyFill="1" applyBorder="1" applyAlignment="1">
      <alignment horizontal="center" vertical="center"/>
    </xf>
    <xf numFmtId="0" fontId="9" fillId="15" borderId="15" xfId="0" applyFont="1" applyFill="1" applyBorder="1" applyAlignment="1">
      <alignment horizontal="center" vertical="center"/>
    </xf>
    <xf numFmtId="0" fontId="5" fillId="15" borderId="62" xfId="0" applyFont="1" applyFill="1" applyBorder="1" applyAlignment="1">
      <alignment horizontal="center" vertical="center" wrapText="1"/>
    </xf>
    <xf numFmtId="0" fontId="3" fillId="15" borderId="15" xfId="0" applyFont="1" applyFill="1" applyBorder="1" applyAlignment="1">
      <alignment horizontal="center" vertical="center" wrapText="1"/>
    </xf>
    <xf numFmtId="0" fontId="8" fillId="15" borderId="63" xfId="0" applyFont="1" applyFill="1" applyBorder="1" applyAlignment="1">
      <alignment horizontal="center" vertical="center" wrapText="1"/>
    </xf>
    <xf numFmtId="165" fontId="18" fillId="15" borderId="5" xfId="0" applyNumberFormat="1" applyFont="1" applyFill="1" applyBorder="1" applyAlignment="1">
      <alignment horizontal="right" vertical="center" wrapText="1"/>
    </xf>
    <xf numFmtId="3" fontId="20" fillId="15" borderId="6" xfId="0" applyNumberFormat="1" applyFont="1" applyFill="1" applyBorder="1" applyAlignment="1">
      <alignment vertical="center" wrapText="1"/>
    </xf>
    <xf numFmtId="9" fontId="8" fillId="15" borderId="5" xfId="0" applyNumberFormat="1" applyFont="1" applyFill="1" applyBorder="1" applyAlignment="1">
      <alignment horizontal="center" vertical="center"/>
    </xf>
    <xf numFmtId="164" fontId="6" fillId="15" borderId="62" xfId="0" applyNumberFormat="1" applyFont="1" applyFill="1" applyBorder="1" applyAlignment="1">
      <alignment horizontal="center" vertical="center" wrapText="1"/>
    </xf>
    <xf numFmtId="168" fontId="4" fillId="15" borderId="5" xfId="0" applyNumberFormat="1" applyFont="1" applyFill="1" applyBorder="1" applyAlignment="1">
      <alignment horizontal="center" vertical="center"/>
    </xf>
    <xf numFmtId="3" fontId="4" fillId="15" borderId="63" xfId="0" applyNumberFormat="1" applyFont="1" applyFill="1" applyBorder="1" applyAlignment="1">
      <alignment horizontal="center" vertical="center"/>
    </xf>
    <xf numFmtId="167" fontId="6" fillId="15" borderId="6" xfId="0" applyNumberFormat="1" applyFont="1" applyFill="1" applyBorder="1" applyAlignment="1">
      <alignment vertical="center" wrapText="1"/>
    </xf>
    <xf numFmtId="0" fontId="18" fillId="15" borderId="15" xfId="0" applyFont="1" applyFill="1" applyBorder="1" applyAlignment="1">
      <alignment horizontal="center" vertical="center"/>
    </xf>
    <xf numFmtId="0" fontId="20"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165" fontId="18" fillId="15" borderId="2" xfId="0" applyNumberFormat="1" applyFont="1" applyFill="1" applyBorder="1" applyAlignment="1">
      <alignment horizontal="right"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4" fillId="15" borderId="7" xfId="0" applyNumberFormat="1" applyFont="1" applyFill="1" applyBorder="1" applyAlignment="1">
      <alignment horizontal="center" vertical="center"/>
    </xf>
    <xf numFmtId="167" fontId="6" fillId="15" borderId="4" xfId="0" applyNumberFormat="1" applyFont="1" applyFill="1" applyBorder="1" applyAlignment="1">
      <alignment vertical="center" wrapText="1"/>
    </xf>
    <xf numFmtId="0" fontId="18" fillId="15" borderId="9" xfId="0" applyFont="1" applyFill="1" applyBorder="1" applyAlignment="1">
      <alignment horizontal="center" vertical="center"/>
    </xf>
    <xf numFmtId="0" fontId="9" fillId="15" borderId="9" xfId="0" applyFont="1" applyFill="1" applyBorder="1" applyAlignment="1">
      <alignment horizontal="center" vertical="center"/>
    </xf>
    <xf numFmtId="0" fontId="17" fillId="15" borderId="3" xfId="0" applyFont="1" applyFill="1" applyBorder="1" applyAlignment="1">
      <alignment horizontal="center" vertical="center" wrapText="1"/>
    </xf>
    <xf numFmtId="0" fontId="5" fillId="15" borderId="3" xfId="0" applyFont="1" applyFill="1" applyBorder="1" applyAlignment="1">
      <alignment horizontal="center" vertical="center" wrapText="1"/>
    </xf>
    <xf numFmtId="164" fontId="6" fillId="15" borderId="3" xfId="0" applyNumberFormat="1" applyFont="1" applyFill="1" applyBorder="1" applyAlignment="1">
      <alignment horizontal="center" vertical="center" wrapText="1"/>
    </xf>
    <xf numFmtId="0" fontId="9" fillId="16" borderId="9" xfId="0" applyFont="1" applyFill="1" applyBorder="1" applyAlignment="1">
      <alignment horizontal="center" vertical="center"/>
    </xf>
    <xf numFmtId="0" fontId="17"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165" fontId="18" fillId="16" borderId="2" xfId="0" applyNumberFormat="1" applyFont="1" applyFill="1" applyBorder="1" applyAlignment="1">
      <alignment horizontal="right"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3" fontId="4" fillId="16" borderId="7" xfId="0" applyNumberFormat="1" applyFont="1" applyFill="1" applyBorder="1" applyAlignment="1">
      <alignment horizontal="center" vertical="center"/>
    </xf>
    <xf numFmtId="167" fontId="6" fillId="16" borderId="4" xfId="0" applyNumberFormat="1" applyFont="1" applyFill="1" applyBorder="1" applyAlignment="1">
      <alignment vertical="center" wrapText="1"/>
    </xf>
    <xf numFmtId="0" fontId="18" fillId="16" borderId="9" xfId="0" applyFont="1" applyFill="1" applyBorder="1" applyAlignment="1">
      <alignment horizontal="center" vertical="center"/>
    </xf>
    <xf numFmtId="0" fontId="9" fillId="16" borderId="15" xfId="0" applyFont="1" applyFill="1" applyBorder="1" applyAlignment="1">
      <alignment horizontal="center" vertical="center"/>
    </xf>
    <xf numFmtId="0" fontId="5" fillId="16" borderId="3" xfId="0" applyFont="1" applyFill="1" applyBorder="1" applyAlignment="1">
      <alignment horizontal="center" vertical="center" wrapText="1"/>
    </xf>
    <xf numFmtId="0" fontId="20" fillId="16" borderId="3" xfId="0" applyFont="1" applyFill="1" applyBorder="1" applyAlignment="1">
      <alignment horizontal="center" vertical="center" wrapText="1"/>
    </xf>
    <xf numFmtId="0" fontId="9" fillId="17" borderId="15" xfId="0" applyFont="1" applyFill="1" applyBorder="1" applyAlignment="1">
      <alignment horizontal="center" vertical="center"/>
    </xf>
    <xf numFmtId="0" fontId="17"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4" fillId="17" borderId="7" xfId="0" applyNumberFormat="1" applyFont="1" applyFill="1" applyBorder="1" applyAlignment="1">
      <alignment horizontal="center" vertical="center"/>
    </xf>
    <xf numFmtId="167" fontId="6" fillId="17" borderId="4" xfId="0" applyNumberFormat="1" applyFont="1" applyFill="1" applyBorder="1" applyAlignment="1">
      <alignment vertical="center" wrapText="1"/>
    </xf>
    <xf numFmtId="0" fontId="18" fillId="17" borderId="9" xfId="0" applyFont="1" applyFill="1" applyBorder="1" applyAlignment="1">
      <alignment horizontal="center" vertical="center"/>
    </xf>
    <xf numFmtId="0" fontId="9" fillId="17" borderId="9" xfId="0" applyFont="1" applyFill="1" applyBorder="1" applyAlignment="1">
      <alignment horizontal="center" vertical="center"/>
    </xf>
    <xf numFmtId="0" fontId="20" fillId="17" borderId="3"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9" fillId="18" borderId="9" xfId="0" applyFont="1" applyFill="1" applyBorder="1" applyAlignment="1">
      <alignment horizontal="center" vertical="center"/>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4" fillId="18" borderId="7" xfId="0" applyNumberFormat="1" applyFont="1" applyFill="1" applyBorder="1" applyAlignment="1">
      <alignment horizontal="center" vertical="center"/>
    </xf>
    <xf numFmtId="167" fontId="6" fillId="18" borderId="4" xfId="0" applyNumberFormat="1" applyFont="1" applyFill="1" applyBorder="1" applyAlignment="1">
      <alignment vertical="center" wrapText="1"/>
    </xf>
    <xf numFmtId="0" fontId="18" fillId="18" borderId="9" xfId="0" applyFont="1" applyFill="1" applyBorder="1" applyAlignment="1">
      <alignment horizontal="center" vertical="center"/>
    </xf>
    <xf numFmtId="169" fontId="18" fillId="15" borderId="8" xfId="0" applyNumberFormat="1" applyFont="1" applyFill="1" applyBorder="1" applyAlignment="1">
      <alignment horizontal="right" vertical="center"/>
    </xf>
    <xf numFmtId="169" fontId="18" fillId="16" borderId="8" xfId="0" applyNumberFormat="1" applyFont="1" applyFill="1" applyBorder="1" applyAlignment="1">
      <alignment horizontal="right" vertical="center"/>
    </xf>
    <xf numFmtId="169" fontId="18" fillId="17" borderId="8" xfId="0" applyNumberFormat="1" applyFont="1" applyFill="1" applyBorder="1" applyAlignment="1">
      <alignment horizontal="right" vertical="center"/>
    </xf>
    <xf numFmtId="169" fontId="18" fillId="9" borderId="8" xfId="0" applyNumberFormat="1" applyFont="1" applyFill="1" applyBorder="1" applyAlignment="1">
      <alignment horizontal="right" vertical="center"/>
    </xf>
    <xf numFmtId="169" fontId="18" fillId="18" borderId="8" xfId="0" applyNumberFormat="1" applyFont="1" applyFill="1" applyBorder="1" applyAlignment="1">
      <alignment horizontal="right" vertical="center"/>
    </xf>
    <xf numFmtId="169" fontId="18" fillId="15" borderId="64" xfId="0" applyNumberFormat="1" applyFont="1" applyFill="1" applyBorder="1" applyAlignment="1">
      <alignment horizontal="right" vertical="center"/>
    </xf>
    <xf numFmtId="169" fontId="18" fillId="13" borderId="8" xfId="0" applyNumberFormat="1" applyFont="1" applyFill="1" applyBorder="1" applyAlignment="1">
      <alignment horizontal="right" vertical="center"/>
    </xf>
    <xf numFmtId="169" fontId="18" fillId="11" borderId="61" xfId="0" applyNumberFormat="1" applyFont="1" applyFill="1" applyBorder="1" applyAlignment="1">
      <alignment horizontal="right" vertical="center"/>
    </xf>
    <xf numFmtId="0" fontId="9" fillId="19" borderId="9" xfId="0" applyFont="1" applyFill="1" applyBorder="1" applyAlignment="1">
      <alignment horizontal="center" vertical="center"/>
    </xf>
    <xf numFmtId="0" fontId="17"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4" fillId="19" borderId="7" xfId="0" applyNumberFormat="1" applyFont="1" applyFill="1" applyBorder="1" applyAlignment="1">
      <alignment horizontal="center" vertical="center"/>
    </xf>
    <xf numFmtId="167" fontId="6"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18" fillId="19" borderId="9" xfId="0" applyFont="1" applyFill="1" applyBorder="1" applyAlignment="1">
      <alignment horizontal="center" vertical="center"/>
    </xf>
    <xf numFmtId="0" fontId="9" fillId="19" borderId="15" xfId="0" applyFont="1" applyFill="1" applyBorder="1" applyAlignment="1">
      <alignment horizontal="center" vertical="center"/>
    </xf>
    <xf numFmtId="0" fontId="5" fillId="19" borderId="3" xfId="0" applyFont="1" applyFill="1" applyBorder="1" applyAlignment="1">
      <alignment horizontal="center" vertical="center" wrapText="1"/>
    </xf>
    <xf numFmtId="0" fontId="9" fillId="19" borderId="59" xfId="0" applyFont="1" applyFill="1" applyBorder="1" applyAlignment="1">
      <alignment horizontal="center" vertical="center"/>
    </xf>
    <xf numFmtId="0" fontId="5" fillId="19" borderId="58" xfId="0" applyFont="1" applyFill="1" applyBorder="1" applyAlignment="1">
      <alignment horizontal="center" vertical="center" wrapText="1"/>
    </xf>
    <xf numFmtId="0" fontId="3" fillId="19" borderId="59" xfId="0" applyFont="1" applyFill="1" applyBorder="1" applyAlignment="1">
      <alignment horizontal="center" vertical="center" wrapText="1"/>
    </xf>
    <xf numFmtId="0" fontId="8" fillId="19" borderId="56" xfId="0" applyFont="1" applyFill="1" applyBorder="1" applyAlignment="1">
      <alignment horizontal="center" vertical="center" wrapText="1"/>
    </xf>
    <xf numFmtId="165" fontId="18" fillId="19" borderId="57" xfId="0" applyNumberFormat="1" applyFont="1" applyFill="1" applyBorder="1" applyAlignment="1">
      <alignment horizontal="right" vertical="center" wrapText="1"/>
    </xf>
    <xf numFmtId="3" fontId="20" fillId="19" borderId="60" xfId="0" applyNumberFormat="1" applyFont="1" applyFill="1" applyBorder="1" applyAlignment="1">
      <alignment vertical="center" wrapText="1"/>
    </xf>
    <xf numFmtId="9" fontId="8" fillId="19" borderId="57" xfId="0" applyNumberFormat="1" applyFont="1" applyFill="1" applyBorder="1" applyAlignment="1">
      <alignment horizontal="center" vertical="center"/>
    </xf>
    <xf numFmtId="0" fontId="6" fillId="19" borderId="58" xfId="0" applyFont="1" applyFill="1" applyBorder="1" applyAlignment="1">
      <alignment horizontal="center" vertical="center" wrapText="1"/>
    </xf>
    <xf numFmtId="168" fontId="4" fillId="19" borderId="57" xfId="0" applyNumberFormat="1" applyFont="1" applyFill="1" applyBorder="1" applyAlignment="1">
      <alignment horizontal="center" vertical="center"/>
    </xf>
    <xf numFmtId="3" fontId="4" fillId="19" borderId="56" xfId="0" applyNumberFormat="1" applyFont="1" applyFill="1" applyBorder="1" applyAlignment="1">
      <alignment horizontal="center" vertical="center"/>
    </xf>
    <xf numFmtId="167" fontId="6" fillId="19" borderId="60" xfId="0" applyNumberFormat="1" applyFont="1" applyFill="1" applyBorder="1" applyAlignment="1">
      <alignment vertical="center" wrapText="1"/>
    </xf>
    <xf numFmtId="169" fontId="18" fillId="19" borderId="61" xfId="0" applyNumberFormat="1" applyFont="1" applyFill="1" applyBorder="1" applyAlignment="1">
      <alignment horizontal="right" vertical="center"/>
    </xf>
    <xf numFmtId="0" fontId="18" fillId="19" borderId="59" xfId="0" applyFont="1" applyFill="1" applyBorder="1" applyAlignment="1">
      <alignment horizontal="center" vertical="center"/>
    </xf>
    <xf numFmtId="0" fontId="9" fillId="20" borderId="9" xfId="0" applyFont="1" applyFill="1" applyBorder="1" applyAlignment="1">
      <alignment horizontal="center" vertical="center"/>
    </xf>
    <xf numFmtId="0" fontId="17"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4" fillId="20" borderId="7" xfId="0" applyNumberFormat="1" applyFont="1" applyFill="1" applyBorder="1" applyAlignment="1">
      <alignment horizontal="center" vertical="center"/>
    </xf>
    <xf numFmtId="167" fontId="6" fillId="20" borderId="4" xfId="0" applyNumberFormat="1" applyFont="1" applyFill="1" applyBorder="1" applyAlignment="1">
      <alignment vertical="center" wrapText="1"/>
    </xf>
    <xf numFmtId="169" fontId="18" fillId="20" borderId="8" xfId="0" applyNumberFormat="1" applyFont="1" applyFill="1" applyBorder="1" applyAlignment="1">
      <alignment horizontal="right" vertical="center"/>
    </xf>
    <xf numFmtId="0" fontId="18" fillId="20" borderId="9" xfId="0" applyFont="1" applyFill="1" applyBorder="1" applyAlignment="1">
      <alignment horizontal="center" vertical="center"/>
    </xf>
    <xf numFmtId="0" fontId="9" fillId="20" borderId="15" xfId="0" applyFont="1" applyFill="1" applyBorder="1" applyAlignment="1">
      <alignment horizontal="center" vertical="center"/>
    </xf>
    <xf numFmtId="165" fontId="18" fillId="11" borderId="57" xfId="0" applyNumberFormat="1" applyFont="1" applyFill="1" applyBorder="1" applyAlignment="1">
      <alignment horizontal="right" vertical="center" wrapText="1"/>
    </xf>
    <xf numFmtId="165" fontId="18" fillId="13" borderId="2" xfId="0" applyNumberFormat="1" applyFont="1" applyFill="1" applyBorder="1" applyAlignment="1">
      <alignment horizontal="right" vertical="center" wrapText="1"/>
    </xf>
    <xf numFmtId="165" fontId="18" fillId="15" borderId="5" xfId="0" applyNumberFormat="1" applyFont="1" applyFill="1" applyBorder="1" applyAlignment="1">
      <alignment vertical="center" wrapText="1"/>
    </xf>
    <xf numFmtId="165" fontId="18" fillId="15" borderId="2" xfId="0" applyNumberFormat="1" applyFont="1" applyFill="1" applyBorder="1" applyAlignment="1">
      <alignment vertical="center" wrapText="1"/>
    </xf>
    <xf numFmtId="165" fontId="18" fillId="16" borderId="2"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22" fillId="13" borderId="2" xfId="0" applyNumberFormat="1" applyFont="1" applyFill="1" applyBorder="1" applyAlignment="1">
      <alignment vertical="center" wrapText="1"/>
    </xf>
    <xf numFmtId="165" fontId="18" fillId="20" borderId="2" xfId="0" applyNumberFormat="1" applyFont="1" applyFill="1" applyBorder="1" applyAlignment="1">
      <alignment vertical="center" wrapText="1"/>
    </xf>
    <xf numFmtId="165" fontId="18" fillId="19" borderId="2" xfId="0" applyNumberFormat="1" applyFont="1" applyFill="1" applyBorder="1" applyAlignment="1">
      <alignment vertical="center" wrapText="1"/>
    </xf>
    <xf numFmtId="165" fontId="18" fillId="19" borderId="57"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7" borderId="2" xfId="0" applyNumberFormat="1" applyFont="1" applyFill="1" applyBorder="1" applyAlignment="1">
      <alignment vertical="center" wrapText="1"/>
    </xf>
    <xf numFmtId="165" fontId="18" fillId="8" borderId="2" xfId="0" applyNumberFormat="1" applyFont="1" applyFill="1" applyBorder="1" applyAlignment="1">
      <alignment vertical="center" wrapText="1"/>
    </xf>
    <xf numFmtId="165" fontId="18" fillId="9" borderId="2" xfId="0" applyNumberFormat="1" applyFont="1" applyFill="1" applyBorder="1" applyAlignment="1">
      <alignment vertical="center" wrapText="1"/>
    </xf>
    <xf numFmtId="165" fontId="18" fillId="11" borderId="57" xfId="0" applyNumberFormat="1" applyFont="1" applyFill="1" applyBorder="1" applyAlignment="1">
      <alignment vertical="center" wrapText="1"/>
    </xf>
    <xf numFmtId="165" fontId="18" fillId="14" borderId="12" xfId="0" applyNumberFormat="1" applyFont="1" applyFill="1" applyBorder="1" applyAlignment="1">
      <alignment vertical="center" wrapText="1"/>
    </xf>
    <xf numFmtId="0" fontId="9" fillId="21" borderId="9" xfId="0" applyFont="1" applyFill="1" applyBorder="1" applyAlignment="1">
      <alignment horizontal="center"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0" fontId="20" fillId="21" borderId="4" xfId="0"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4" fillId="21" borderId="7" xfId="0" applyNumberFormat="1" applyFont="1" applyFill="1" applyBorder="1" applyAlignment="1">
      <alignment horizontal="center" vertical="center"/>
    </xf>
    <xf numFmtId="165" fontId="22" fillId="21" borderId="2" xfId="0" applyNumberFormat="1" applyFont="1" applyFill="1" applyBorder="1" applyAlignment="1">
      <alignment vertical="center" wrapText="1"/>
    </xf>
    <xf numFmtId="167" fontId="6"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18" fillId="21" borderId="9" xfId="0" applyFont="1" applyFill="1" applyBorder="1" applyAlignment="1">
      <alignment horizontal="center" vertical="center"/>
    </xf>
    <xf numFmtId="0" fontId="9" fillId="22" borderId="9" xfId="0" applyFont="1" applyFill="1" applyBorder="1" applyAlignment="1">
      <alignment horizontal="center" vertical="center"/>
    </xf>
    <xf numFmtId="0" fontId="5" fillId="22" borderId="3" xfId="0" applyFont="1" applyFill="1" applyBorder="1" applyAlignment="1">
      <alignment horizontal="center" vertical="center" wrapText="1"/>
    </xf>
    <xf numFmtId="0" fontId="15"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4" fillId="22" borderId="7" xfId="0" applyNumberFormat="1" applyFont="1" applyFill="1" applyBorder="1" applyAlignment="1">
      <alignment horizontal="center" vertical="center"/>
    </xf>
    <xf numFmtId="165" fontId="22" fillId="22" borderId="2" xfId="0" applyNumberFormat="1" applyFont="1" applyFill="1" applyBorder="1" applyAlignment="1">
      <alignment vertical="center" wrapText="1"/>
    </xf>
    <xf numFmtId="167" fontId="6"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18" fillId="22" borderId="9" xfId="0" applyFont="1" applyFill="1" applyBorder="1" applyAlignment="1">
      <alignment horizontal="center" vertical="center"/>
    </xf>
    <xf numFmtId="0" fontId="9" fillId="23" borderId="15" xfId="0" applyFont="1" applyFill="1" applyBorder="1" applyAlignment="1">
      <alignment horizontal="center" vertical="center"/>
    </xf>
    <xf numFmtId="0" fontId="5"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4" fillId="23" borderId="7" xfId="0" applyNumberFormat="1" applyFont="1" applyFill="1" applyBorder="1" applyAlignment="1">
      <alignment horizontal="center" vertical="center"/>
    </xf>
    <xf numFmtId="165" fontId="18" fillId="23" borderId="2" xfId="0" applyNumberFormat="1" applyFont="1" applyFill="1" applyBorder="1" applyAlignment="1">
      <alignment vertical="center" wrapText="1"/>
    </xf>
    <xf numFmtId="167" fontId="6"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18" fillId="23" borderId="9" xfId="0" applyFont="1" applyFill="1" applyBorder="1" applyAlignment="1">
      <alignment horizontal="center" vertical="center"/>
    </xf>
    <xf numFmtId="0" fontId="9" fillId="24" borderId="15" xfId="0" applyFont="1" applyFill="1" applyBorder="1" applyAlignment="1">
      <alignment horizontal="center" vertical="center"/>
    </xf>
    <xf numFmtId="0" fontId="5"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4" fillId="24" borderId="7" xfId="0" applyNumberFormat="1" applyFont="1" applyFill="1" applyBorder="1" applyAlignment="1">
      <alignment horizontal="center" vertical="center"/>
    </xf>
    <xf numFmtId="165" fontId="18" fillId="24" borderId="2" xfId="0" applyNumberFormat="1" applyFont="1" applyFill="1" applyBorder="1" applyAlignment="1">
      <alignment vertical="center" wrapText="1"/>
    </xf>
    <xf numFmtId="167" fontId="6"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18" fillId="24" borderId="9" xfId="0" applyFont="1" applyFill="1" applyBorder="1" applyAlignment="1">
      <alignment horizontal="center" vertical="center"/>
    </xf>
    <xf numFmtId="0" fontId="12" fillId="0" borderId="28" xfId="0" applyFont="1" applyFill="1" applyBorder="1" applyAlignment="1">
      <alignment horizontal="left"/>
    </xf>
    <xf numFmtId="0" fontId="12" fillId="0" borderId="29" xfId="0" applyFont="1" applyFill="1" applyBorder="1" applyAlignment="1">
      <alignment horizontal="left"/>
    </xf>
    <xf numFmtId="0" fontId="12" fillId="0" borderId="30" xfId="0" applyFont="1" applyFill="1" applyBorder="1" applyAlignment="1">
      <alignment horizontal="left"/>
    </xf>
    <xf numFmtId="0" fontId="23"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31" fillId="2" borderId="24" xfId="0" applyFont="1" applyFill="1" applyBorder="1" applyAlignment="1">
      <alignment horizontal="left" vertical="center" wrapText="1"/>
    </xf>
    <xf numFmtId="0" fontId="31" fillId="2" borderId="31" xfId="0" applyFont="1" applyFill="1" applyBorder="1" applyAlignment="1">
      <alignment horizontal="left"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31" fillId="3" borderId="26" xfId="0" applyFont="1" applyFill="1" applyBorder="1" applyAlignment="1">
      <alignment horizontal="left" vertical="center" wrapText="1"/>
    </xf>
    <xf numFmtId="0" fontId="31" fillId="3" borderId="27" xfId="0" applyFont="1" applyFill="1" applyBorder="1" applyAlignment="1">
      <alignment horizontal="left" vertical="center" wrapText="1"/>
    </xf>
    <xf numFmtId="9" fontId="28" fillId="3" borderId="25" xfId="0" applyNumberFormat="1" applyFont="1" applyFill="1" applyBorder="1" applyAlignment="1">
      <alignment horizontal="center" vertical="center"/>
    </xf>
    <xf numFmtId="9" fontId="28" fillId="3" borderId="27" xfId="0" applyNumberFormat="1" applyFont="1" applyFill="1" applyBorder="1" applyAlignment="1">
      <alignment horizontal="center" vertical="center"/>
    </xf>
    <xf numFmtId="0" fontId="22" fillId="10" borderId="48" xfId="0" applyFont="1" applyFill="1" applyBorder="1" applyAlignment="1">
      <alignment horizontal="center" vertical="center" wrapText="1"/>
    </xf>
    <xf numFmtId="0" fontId="22" fillId="10" borderId="49" xfId="0" applyFont="1" applyFill="1" applyBorder="1" applyAlignment="1">
      <alignment horizontal="center" vertical="center" wrapText="1"/>
    </xf>
    <xf numFmtId="0" fontId="22" fillId="10" borderId="50" xfId="0" applyFont="1" applyFill="1" applyBorder="1" applyAlignment="1">
      <alignment horizontal="center" vertical="center" wrapText="1"/>
    </xf>
    <xf numFmtId="165" fontId="20" fillId="12" borderId="17" xfId="0" applyNumberFormat="1" applyFont="1" applyFill="1" applyBorder="1" applyAlignment="1">
      <alignment horizontal="center" vertical="center" wrapText="1"/>
    </xf>
    <xf numFmtId="165" fontId="20" fillId="12" borderId="18" xfId="0" applyNumberFormat="1" applyFont="1" applyFill="1" applyBorder="1" applyAlignment="1">
      <alignment horizontal="center" vertical="center" wrapText="1"/>
    </xf>
    <xf numFmtId="165" fontId="20" fillId="12" borderId="19" xfId="0" applyNumberFormat="1" applyFont="1" applyFill="1" applyBorder="1" applyAlignment="1">
      <alignment horizontal="center" vertical="center" wrapText="1"/>
    </xf>
    <xf numFmtId="0" fontId="23" fillId="0" borderId="17"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6" fillId="0" borderId="21" xfId="0" applyFont="1" applyFill="1" applyBorder="1" applyAlignment="1">
      <alignment horizontal="left" vertical="center"/>
    </xf>
    <xf numFmtId="0" fontId="6" fillId="0" borderId="22" xfId="0" applyFont="1" applyFill="1" applyBorder="1" applyAlignment="1">
      <alignment horizontal="left" vertical="center"/>
    </xf>
    <xf numFmtId="0" fontId="19" fillId="0" borderId="5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55" xfId="0" applyFont="1" applyFill="1" applyBorder="1" applyAlignment="1">
      <alignment horizontal="left" vertical="center"/>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9" fontId="28" fillId="2" borderId="23" xfId="0" applyNumberFormat="1" applyFont="1" applyFill="1" applyBorder="1" applyAlignment="1">
      <alignment horizontal="center" vertical="center"/>
    </xf>
    <xf numFmtId="9" fontId="28" fillId="2" borderId="31" xfId="0" applyNumberFormat="1" applyFont="1" applyFill="1" applyBorder="1" applyAlignment="1">
      <alignment horizontal="center" vertical="center"/>
    </xf>
    <xf numFmtId="0" fontId="14" fillId="12" borderId="35" xfId="0" applyFont="1" applyFill="1" applyBorder="1" applyAlignment="1">
      <alignment horizontal="center" vertical="center" wrapText="1"/>
    </xf>
    <xf numFmtId="0" fontId="14" fillId="12" borderId="36" xfId="0" applyFont="1" applyFill="1" applyBorder="1" applyAlignment="1">
      <alignment horizontal="center" vertical="center" wrapText="1"/>
    </xf>
    <xf numFmtId="0" fontId="14" fillId="12" borderId="37" xfId="0" applyFont="1" applyFill="1" applyBorder="1" applyAlignment="1">
      <alignment horizontal="center" vertical="center" wrapText="1"/>
    </xf>
    <xf numFmtId="0" fontId="14" fillId="12" borderId="17" xfId="0" applyFont="1"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26" fillId="4" borderId="2"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4" xfId="0" applyFont="1" applyFill="1" applyBorder="1" applyAlignment="1">
      <alignment horizontal="center" vertical="center"/>
    </xf>
    <xf numFmtId="0" fontId="32" fillId="5" borderId="43" xfId="0" applyFont="1" applyFill="1" applyBorder="1" applyAlignment="1">
      <alignment horizontal="center" vertical="center"/>
    </xf>
    <xf numFmtId="0" fontId="32" fillId="5" borderId="44" xfId="0" applyFont="1" applyFill="1" applyBorder="1" applyAlignment="1">
      <alignment horizontal="center" vertical="center"/>
    </xf>
    <xf numFmtId="0" fontId="32" fillId="5" borderId="45" xfId="0" applyFont="1" applyFill="1" applyBorder="1" applyAlignment="1">
      <alignment horizontal="center" vertical="center"/>
    </xf>
    <xf numFmtId="0" fontId="17" fillId="0" borderId="41"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167" fontId="20" fillId="0" borderId="38" xfId="0" applyNumberFormat="1" applyFont="1" applyFill="1" applyBorder="1" applyAlignment="1">
      <alignment horizontal="center" vertical="center" wrapText="1"/>
    </xf>
    <xf numFmtId="167" fontId="17" fillId="0" borderId="51"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8" fillId="0" borderId="29" xfId="0" applyFont="1" applyFill="1" applyBorder="1" applyAlignment="1">
      <alignment horizontal="center" vertical="center" textRotation="90"/>
    </xf>
    <xf numFmtId="0" fontId="8" fillId="0" borderId="44" xfId="0" applyFont="1" applyFill="1" applyBorder="1" applyAlignment="1">
      <alignment horizontal="center" vertical="center" textRotation="90"/>
    </xf>
    <xf numFmtId="0" fontId="17" fillId="0" borderId="39" xfId="0" applyFont="1" applyFill="1" applyBorder="1" applyAlignment="1">
      <alignment horizontal="center" vertical="center" wrapText="1"/>
    </xf>
    <xf numFmtId="0" fontId="29" fillId="12" borderId="35" xfId="0" applyFont="1" applyFill="1" applyBorder="1" applyAlignment="1">
      <alignment horizontal="center" vertical="center" wrapText="1"/>
    </xf>
    <xf numFmtId="0" fontId="29" fillId="12" borderId="36" xfId="0" applyFont="1" applyFill="1" applyBorder="1" applyAlignment="1">
      <alignment horizontal="center" vertical="center" wrapText="1"/>
    </xf>
    <xf numFmtId="0" fontId="29" fillId="12" borderId="37" xfId="0" applyFont="1" applyFill="1" applyBorder="1" applyAlignment="1">
      <alignment horizontal="center" vertical="center" wrapText="1"/>
    </xf>
    <xf numFmtId="0" fontId="29" fillId="12" borderId="28" xfId="0" applyFont="1" applyFill="1" applyBorder="1" applyAlignment="1">
      <alignment horizontal="center" vertical="center" wrapText="1"/>
    </xf>
    <xf numFmtId="0" fontId="29" fillId="12" borderId="30" xfId="0" applyFont="1" applyFill="1" applyBorder="1" applyAlignment="1">
      <alignment horizontal="center" vertical="center" wrapText="1"/>
    </xf>
    <xf numFmtId="0" fontId="29" fillId="12" borderId="5" xfId="0" applyFont="1" applyFill="1" applyBorder="1" applyAlignment="1">
      <alignment horizontal="center" vertical="center" wrapText="1"/>
    </xf>
    <xf numFmtId="0" fontId="29" fillId="12" borderId="6"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165" fontId="18" fillId="24" borderId="2" xfId="0" applyNumberFormat="1" applyFont="1" applyFill="1" applyBorder="1" applyAlignment="1">
      <alignment horizontal="right" vertical="center" wrapText="1"/>
    </xf>
    <xf numFmtId="165" fontId="18" fillId="6" borderId="2" xfId="0" applyNumberFormat="1" applyFont="1" applyFill="1" applyBorder="1" applyAlignment="1">
      <alignment horizontal="right" vertical="center" wrapText="1"/>
    </xf>
    <xf numFmtId="165" fontId="18" fillId="7" borderId="2" xfId="0" applyNumberFormat="1" applyFont="1" applyFill="1" applyBorder="1" applyAlignment="1">
      <alignment horizontal="right" vertical="center" wrapText="1"/>
    </xf>
    <xf numFmtId="165" fontId="18" fillId="8" borderId="2" xfId="0" applyNumberFormat="1" applyFont="1" applyFill="1" applyBorder="1" applyAlignment="1">
      <alignment horizontal="right" vertical="center" wrapText="1"/>
    </xf>
    <xf numFmtId="165" fontId="18" fillId="14" borderId="12" xfId="0" applyNumberFormat="1" applyFont="1" applyFill="1" applyBorder="1" applyAlignment="1">
      <alignment horizontal="right" vertical="center" wrapText="1"/>
    </xf>
    <xf numFmtId="166" fontId="18" fillId="2" borderId="23" xfId="0" applyNumberFormat="1" applyFont="1" applyFill="1" applyBorder="1" applyAlignment="1">
      <alignment horizontal="right" vertical="center" wrapText="1"/>
    </xf>
    <xf numFmtId="166" fontId="18" fillId="2" borderId="24" xfId="0" applyNumberFormat="1" applyFont="1" applyFill="1" applyBorder="1" applyAlignment="1">
      <alignment horizontal="right" vertical="center" wrapText="1"/>
    </xf>
    <xf numFmtId="166" fontId="18" fillId="3" borderId="25" xfId="0" applyNumberFormat="1" applyFont="1" applyFill="1" applyBorder="1" applyAlignment="1">
      <alignment horizontal="right" vertical="center" wrapText="1"/>
    </xf>
    <xf numFmtId="166" fontId="18" fillId="3" borderId="26" xfId="0" applyNumberFormat="1" applyFont="1" applyFill="1" applyBorder="1" applyAlignment="1">
      <alignment horizontal="right" vertical="center" wrapText="1"/>
    </xf>
    <xf numFmtId="167" fontId="18" fillId="2" borderId="23" xfId="0" applyNumberFormat="1" applyFont="1" applyFill="1" applyBorder="1" applyAlignment="1">
      <alignment horizontal="right" vertical="center"/>
    </xf>
    <xf numFmtId="167" fontId="18" fillId="2" borderId="24" xfId="0" applyNumberFormat="1" applyFont="1" applyFill="1" applyBorder="1" applyAlignment="1">
      <alignment horizontal="right" vertical="center"/>
    </xf>
    <xf numFmtId="167" fontId="18" fillId="3" borderId="25" xfId="0" applyNumberFormat="1" applyFont="1" applyFill="1" applyBorder="1" applyAlignment="1">
      <alignment horizontal="right" vertical="center"/>
    </xf>
    <xf numFmtId="167" fontId="18" fillId="3" borderId="26" xfId="0" applyNumberFormat="1" applyFont="1" applyFill="1" applyBorder="1" applyAlignment="1">
      <alignment horizontal="right" vertical="center"/>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CAC4A2"/>
      <color rgb="FFC5E4ED"/>
      <color rgb="FF96CFDE"/>
      <color rgb="FF53FFFF"/>
      <color rgb="FFB3FFFF"/>
      <color rgb="FFFFFF6D"/>
      <color rgb="FFFFFF11"/>
      <color rgb="FFFFFF53"/>
      <color rgb="FFFFFF89"/>
      <color rgb="FF00F67B"/>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40</xdr:row>
      <xdr:rowOff>254000</xdr:rowOff>
    </xdr:from>
    <xdr:to>
      <xdr:col>7</xdr:col>
      <xdr:colOff>974725</xdr:colOff>
      <xdr:row>40</xdr:row>
      <xdr:rowOff>254000</xdr:rowOff>
    </xdr:to>
    <xdr:sp macro="" textlink="">
      <xdr:nvSpPr>
        <xdr:cNvPr id="2" name="Line 49"/>
        <xdr:cNvSpPr>
          <a:spLocks noChangeShapeType="1"/>
        </xdr:cNvSpPr>
      </xdr:nvSpPr>
      <xdr:spPr bwMode="auto">
        <a:xfrm>
          <a:off x="76708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41</xdr:row>
      <xdr:rowOff>254000</xdr:rowOff>
    </xdr:from>
    <xdr:to>
      <xdr:col>7</xdr:col>
      <xdr:colOff>949325</xdr:colOff>
      <xdr:row>41</xdr:row>
      <xdr:rowOff>254000</xdr:rowOff>
    </xdr:to>
    <xdr:sp macro="" textlink="">
      <xdr:nvSpPr>
        <xdr:cNvPr id="4" name="Line 49"/>
        <xdr:cNvSpPr>
          <a:spLocks noChangeShapeType="1"/>
        </xdr:cNvSpPr>
      </xdr:nvSpPr>
      <xdr:spPr bwMode="auto">
        <a:xfrm>
          <a:off x="76454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39</xdr:row>
      <xdr:rowOff>266700</xdr:rowOff>
    </xdr:from>
    <xdr:to>
      <xdr:col>7</xdr:col>
      <xdr:colOff>962025</xdr:colOff>
      <xdr:row>39</xdr:row>
      <xdr:rowOff>266700</xdr:rowOff>
    </xdr:to>
    <xdr:sp macro="" textlink="">
      <xdr:nvSpPr>
        <xdr:cNvPr id="5" name="Line 49"/>
        <xdr:cNvSpPr>
          <a:spLocks noChangeShapeType="1"/>
        </xdr:cNvSpPr>
      </xdr:nvSpPr>
      <xdr:spPr bwMode="auto">
        <a:xfrm>
          <a:off x="7658100" y="1727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36</xdr:row>
      <xdr:rowOff>254000</xdr:rowOff>
    </xdr:from>
    <xdr:to>
      <xdr:col>7</xdr:col>
      <xdr:colOff>923925</xdr:colOff>
      <xdr:row>36</xdr:row>
      <xdr:rowOff>254000</xdr:rowOff>
    </xdr:to>
    <xdr:sp macro="" textlink="">
      <xdr:nvSpPr>
        <xdr:cNvPr id="7" name="Line 49"/>
        <xdr:cNvSpPr>
          <a:spLocks noChangeShapeType="1"/>
        </xdr:cNvSpPr>
      </xdr:nvSpPr>
      <xdr:spPr bwMode="auto">
        <a:xfrm>
          <a:off x="7620000" y="16370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34</xdr:row>
      <xdr:rowOff>228600</xdr:rowOff>
    </xdr:from>
    <xdr:to>
      <xdr:col>7</xdr:col>
      <xdr:colOff>949325</xdr:colOff>
      <xdr:row>34</xdr:row>
      <xdr:rowOff>228600</xdr:rowOff>
    </xdr:to>
    <xdr:sp macro="" textlink="">
      <xdr:nvSpPr>
        <xdr:cNvPr id="8" name="Line 49"/>
        <xdr:cNvSpPr>
          <a:spLocks noChangeShapeType="1"/>
        </xdr:cNvSpPr>
      </xdr:nvSpPr>
      <xdr:spPr bwMode="auto">
        <a:xfrm>
          <a:off x="76454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33</xdr:row>
      <xdr:rowOff>215900</xdr:rowOff>
    </xdr:from>
    <xdr:to>
      <xdr:col>7</xdr:col>
      <xdr:colOff>936625</xdr:colOff>
      <xdr:row>33</xdr:row>
      <xdr:rowOff>215900</xdr:rowOff>
    </xdr:to>
    <xdr:sp macro="" textlink="">
      <xdr:nvSpPr>
        <xdr:cNvPr id="9" name="Line 49"/>
        <xdr:cNvSpPr>
          <a:spLocks noChangeShapeType="1"/>
        </xdr:cNvSpPr>
      </xdr:nvSpPr>
      <xdr:spPr bwMode="auto">
        <a:xfrm>
          <a:off x="7632700" y="15443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32</xdr:row>
      <xdr:rowOff>215900</xdr:rowOff>
    </xdr:from>
    <xdr:to>
      <xdr:col>7</xdr:col>
      <xdr:colOff>911225</xdr:colOff>
      <xdr:row>32</xdr:row>
      <xdr:rowOff>215900</xdr:rowOff>
    </xdr:to>
    <xdr:sp macro="" textlink="">
      <xdr:nvSpPr>
        <xdr:cNvPr id="10" name="Line 49"/>
        <xdr:cNvSpPr>
          <a:spLocks noChangeShapeType="1"/>
        </xdr:cNvSpPr>
      </xdr:nvSpPr>
      <xdr:spPr bwMode="auto">
        <a:xfrm>
          <a:off x="7607300" y="1499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35</xdr:row>
      <xdr:rowOff>228600</xdr:rowOff>
    </xdr:from>
    <xdr:to>
      <xdr:col>7</xdr:col>
      <xdr:colOff>923925</xdr:colOff>
      <xdr:row>35</xdr:row>
      <xdr:rowOff>228600</xdr:rowOff>
    </xdr:to>
    <xdr:sp macro="" textlink="">
      <xdr:nvSpPr>
        <xdr:cNvPr id="11" name="Line 49"/>
        <xdr:cNvSpPr>
          <a:spLocks noChangeShapeType="1"/>
        </xdr:cNvSpPr>
      </xdr:nvSpPr>
      <xdr:spPr bwMode="auto">
        <a:xfrm>
          <a:off x="7620000" y="14566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31</xdr:row>
      <xdr:rowOff>228600</xdr:rowOff>
    </xdr:from>
    <xdr:to>
      <xdr:col>7</xdr:col>
      <xdr:colOff>936625</xdr:colOff>
      <xdr:row>31</xdr:row>
      <xdr:rowOff>228600</xdr:rowOff>
    </xdr:to>
    <xdr:sp macro="" textlink="">
      <xdr:nvSpPr>
        <xdr:cNvPr id="12" name="Line 49"/>
        <xdr:cNvSpPr>
          <a:spLocks noChangeShapeType="1"/>
        </xdr:cNvSpPr>
      </xdr:nvSpPr>
      <xdr:spPr bwMode="auto">
        <a:xfrm>
          <a:off x="7632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29</xdr:row>
      <xdr:rowOff>215900</xdr:rowOff>
    </xdr:from>
    <xdr:to>
      <xdr:col>7</xdr:col>
      <xdr:colOff>974725</xdr:colOff>
      <xdr:row>29</xdr:row>
      <xdr:rowOff>215900</xdr:rowOff>
    </xdr:to>
    <xdr:sp macro="" textlink="">
      <xdr:nvSpPr>
        <xdr:cNvPr id="13" name="Line 49"/>
        <xdr:cNvSpPr>
          <a:spLocks noChangeShapeType="1"/>
        </xdr:cNvSpPr>
      </xdr:nvSpPr>
      <xdr:spPr bwMode="auto">
        <a:xfrm>
          <a:off x="7670800" y="13665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28</xdr:row>
      <xdr:rowOff>215900</xdr:rowOff>
    </xdr:from>
    <xdr:to>
      <xdr:col>7</xdr:col>
      <xdr:colOff>949325</xdr:colOff>
      <xdr:row>28</xdr:row>
      <xdr:rowOff>215900</xdr:rowOff>
    </xdr:to>
    <xdr:sp macro="" textlink="">
      <xdr:nvSpPr>
        <xdr:cNvPr id="14" name="Line 49"/>
        <xdr:cNvSpPr>
          <a:spLocks noChangeShapeType="1"/>
        </xdr:cNvSpPr>
      </xdr:nvSpPr>
      <xdr:spPr bwMode="auto">
        <a:xfrm>
          <a:off x="7645400" y="13220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30</xdr:row>
      <xdr:rowOff>228600</xdr:rowOff>
    </xdr:from>
    <xdr:to>
      <xdr:col>7</xdr:col>
      <xdr:colOff>923925</xdr:colOff>
      <xdr:row>30</xdr:row>
      <xdr:rowOff>228600</xdr:rowOff>
    </xdr:to>
    <xdr:sp macro="" textlink="">
      <xdr:nvSpPr>
        <xdr:cNvPr id="15" name="Line 49"/>
        <xdr:cNvSpPr>
          <a:spLocks noChangeShapeType="1"/>
        </xdr:cNvSpPr>
      </xdr:nvSpPr>
      <xdr:spPr bwMode="auto">
        <a:xfrm>
          <a:off x="7620000" y="12788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26</xdr:row>
      <xdr:rowOff>215900</xdr:rowOff>
    </xdr:from>
    <xdr:to>
      <xdr:col>7</xdr:col>
      <xdr:colOff>911225</xdr:colOff>
      <xdr:row>26</xdr:row>
      <xdr:rowOff>215900</xdr:rowOff>
    </xdr:to>
    <xdr:sp macro="" textlink="">
      <xdr:nvSpPr>
        <xdr:cNvPr id="16" name="Line 49"/>
        <xdr:cNvSpPr>
          <a:spLocks noChangeShapeType="1"/>
        </xdr:cNvSpPr>
      </xdr:nvSpPr>
      <xdr:spPr bwMode="auto">
        <a:xfrm>
          <a:off x="7607300" y="1233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25</xdr:row>
      <xdr:rowOff>215900</xdr:rowOff>
    </xdr:from>
    <xdr:to>
      <xdr:col>7</xdr:col>
      <xdr:colOff>911225</xdr:colOff>
      <xdr:row>25</xdr:row>
      <xdr:rowOff>215900</xdr:rowOff>
    </xdr:to>
    <xdr:sp macro="" textlink="">
      <xdr:nvSpPr>
        <xdr:cNvPr id="17" name="Line 49"/>
        <xdr:cNvSpPr>
          <a:spLocks noChangeShapeType="1"/>
        </xdr:cNvSpPr>
      </xdr:nvSpPr>
      <xdr:spPr bwMode="auto">
        <a:xfrm>
          <a:off x="7607300" y="1188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21</xdr:row>
      <xdr:rowOff>215900</xdr:rowOff>
    </xdr:from>
    <xdr:to>
      <xdr:col>7</xdr:col>
      <xdr:colOff>923925</xdr:colOff>
      <xdr:row>21</xdr:row>
      <xdr:rowOff>215900</xdr:rowOff>
    </xdr:to>
    <xdr:sp macro="" textlink="">
      <xdr:nvSpPr>
        <xdr:cNvPr id="19" name="Line 49"/>
        <xdr:cNvSpPr>
          <a:spLocks noChangeShapeType="1"/>
        </xdr:cNvSpPr>
      </xdr:nvSpPr>
      <xdr:spPr bwMode="auto">
        <a:xfrm>
          <a:off x="7620000" y="1099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27</xdr:row>
      <xdr:rowOff>215900</xdr:rowOff>
    </xdr:from>
    <xdr:to>
      <xdr:col>7</xdr:col>
      <xdr:colOff>962025</xdr:colOff>
      <xdr:row>27</xdr:row>
      <xdr:rowOff>215900</xdr:rowOff>
    </xdr:to>
    <xdr:sp macro="" textlink="">
      <xdr:nvSpPr>
        <xdr:cNvPr id="20" name="Line 49"/>
        <xdr:cNvSpPr>
          <a:spLocks noChangeShapeType="1"/>
        </xdr:cNvSpPr>
      </xdr:nvSpPr>
      <xdr:spPr bwMode="auto">
        <a:xfrm>
          <a:off x="76581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20</xdr:row>
      <xdr:rowOff>215900</xdr:rowOff>
    </xdr:from>
    <xdr:to>
      <xdr:col>7</xdr:col>
      <xdr:colOff>936625</xdr:colOff>
      <xdr:row>20</xdr:row>
      <xdr:rowOff>215900</xdr:rowOff>
    </xdr:to>
    <xdr:sp macro="" textlink="">
      <xdr:nvSpPr>
        <xdr:cNvPr id="21" name="Line 49"/>
        <xdr:cNvSpPr>
          <a:spLocks noChangeShapeType="1"/>
        </xdr:cNvSpPr>
      </xdr:nvSpPr>
      <xdr:spPr bwMode="auto">
        <a:xfrm>
          <a:off x="7632700" y="1010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17</xdr:row>
      <xdr:rowOff>228600</xdr:rowOff>
    </xdr:from>
    <xdr:to>
      <xdr:col>7</xdr:col>
      <xdr:colOff>949325</xdr:colOff>
      <xdr:row>17</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19</xdr:row>
      <xdr:rowOff>215900</xdr:rowOff>
    </xdr:from>
    <xdr:to>
      <xdr:col>7</xdr:col>
      <xdr:colOff>974725</xdr:colOff>
      <xdr:row>19</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15</xdr:row>
      <xdr:rowOff>215900</xdr:rowOff>
    </xdr:from>
    <xdr:to>
      <xdr:col>7</xdr:col>
      <xdr:colOff>974725</xdr:colOff>
      <xdr:row>15</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13</xdr:row>
      <xdr:rowOff>228600</xdr:rowOff>
    </xdr:from>
    <xdr:to>
      <xdr:col>7</xdr:col>
      <xdr:colOff>936625</xdr:colOff>
      <xdr:row>13</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12</xdr:row>
      <xdr:rowOff>228600</xdr:rowOff>
    </xdr:from>
    <xdr:to>
      <xdr:col>7</xdr:col>
      <xdr:colOff>911225</xdr:colOff>
      <xdr:row>12</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11</xdr:row>
      <xdr:rowOff>215900</xdr:rowOff>
    </xdr:from>
    <xdr:to>
      <xdr:col>7</xdr:col>
      <xdr:colOff>936625</xdr:colOff>
      <xdr:row>11</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228600</xdr:rowOff>
    </xdr:from>
    <xdr:to>
      <xdr:col>7</xdr:col>
      <xdr:colOff>898525</xdr:colOff>
      <xdr:row>10</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9</xdr:row>
      <xdr:rowOff>215900</xdr:rowOff>
    </xdr:from>
    <xdr:to>
      <xdr:col>7</xdr:col>
      <xdr:colOff>923925</xdr:colOff>
      <xdr:row>9</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8</xdr:row>
      <xdr:rowOff>254000</xdr:rowOff>
    </xdr:from>
    <xdr:to>
      <xdr:col>7</xdr:col>
      <xdr:colOff>923925</xdr:colOff>
      <xdr:row>8</xdr:row>
      <xdr:rowOff>254000</xdr:rowOff>
    </xdr:to>
    <xdr:sp macro="" textlink="">
      <xdr:nvSpPr>
        <xdr:cNvPr id="31" name="Line 49"/>
        <xdr:cNvSpPr>
          <a:spLocks noChangeShapeType="1"/>
        </xdr:cNvSpPr>
      </xdr:nvSpPr>
      <xdr:spPr bwMode="auto">
        <a:xfrm>
          <a:off x="7620000" y="5702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23</xdr:row>
      <xdr:rowOff>241300</xdr:rowOff>
    </xdr:from>
    <xdr:to>
      <xdr:col>7</xdr:col>
      <xdr:colOff>923925</xdr:colOff>
      <xdr:row>23</xdr:row>
      <xdr:rowOff>241300</xdr:rowOff>
    </xdr:to>
    <xdr:sp macro="" textlink="">
      <xdr:nvSpPr>
        <xdr:cNvPr id="33" name="Line 49"/>
        <xdr:cNvSpPr>
          <a:spLocks noChangeShapeType="1"/>
        </xdr:cNvSpPr>
      </xdr:nvSpPr>
      <xdr:spPr bwMode="auto">
        <a:xfrm>
          <a:off x="7886700" y="10591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22</xdr:row>
      <xdr:rowOff>228600</xdr:rowOff>
    </xdr:from>
    <xdr:to>
      <xdr:col>7</xdr:col>
      <xdr:colOff>898525</xdr:colOff>
      <xdr:row>22</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18</xdr:row>
      <xdr:rowOff>215900</xdr:rowOff>
    </xdr:from>
    <xdr:to>
      <xdr:col>7</xdr:col>
      <xdr:colOff>949325</xdr:colOff>
      <xdr:row>18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14</xdr:row>
      <xdr:rowOff>215900</xdr:rowOff>
    </xdr:from>
    <xdr:to>
      <xdr:col>7</xdr:col>
      <xdr:colOff>898525</xdr:colOff>
      <xdr:row>14</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317500</xdr:colOff>
      <xdr:row>37</xdr:row>
      <xdr:rowOff>241300</xdr:rowOff>
    </xdr:from>
    <xdr:to>
      <xdr:col>7</xdr:col>
      <xdr:colOff>1012825</xdr:colOff>
      <xdr:row>37</xdr:row>
      <xdr:rowOff>241300</xdr:rowOff>
    </xdr:to>
    <xdr:sp macro="" textlink="">
      <xdr:nvSpPr>
        <xdr:cNvPr id="40" name="Line 49"/>
        <xdr:cNvSpPr>
          <a:spLocks noChangeShapeType="1"/>
        </xdr:cNvSpPr>
      </xdr:nvSpPr>
      <xdr:spPr bwMode="auto">
        <a:xfrm>
          <a:off x="7975600" y="1681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38</xdr:row>
      <xdr:rowOff>266700</xdr:rowOff>
    </xdr:from>
    <xdr:to>
      <xdr:col>7</xdr:col>
      <xdr:colOff>987425</xdr:colOff>
      <xdr:row>38</xdr:row>
      <xdr:rowOff>266700</xdr:rowOff>
    </xdr:to>
    <xdr:sp macro="" textlink="">
      <xdr:nvSpPr>
        <xdr:cNvPr id="41" name="Line 49"/>
        <xdr:cNvSpPr>
          <a:spLocks noChangeShapeType="1"/>
        </xdr:cNvSpPr>
      </xdr:nvSpPr>
      <xdr:spPr bwMode="auto">
        <a:xfrm>
          <a:off x="7950200" y="1728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3"/>
  <sheetViews>
    <sheetView tabSelected="1" topLeftCell="A47" zoomScale="75" zoomScaleNormal="75" workbookViewId="0">
      <selection activeCell="A59" sqref="A59:N59"/>
    </sheetView>
  </sheetViews>
  <sheetFormatPr defaultRowHeight="12.75"/>
  <cols>
    <col min="1" max="1" width="5.85546875" style="4" bestFit="1" customWidth="1"/>
    <col min="2" max="2" width="34.7109375" style="4" customWidth="1"/>
    <col min="3" max="3" width="25.85546875" style="4" customWidth="1"/>
    <col min="4" max="4" width="12.7109375" style="4" customWidth="1"/>
    <col min="5" max="5" width="16" style="5" bestFit="1" customWidth="1"/>
    <col min="6" max="6" width="10.7109375" style="6" customWidth="1"/>
    <col min="7" max="7" width="10.7109375" style="4" customWidth="1"/>
    <col min="8" max="8" width="18" style="4" bestFit="1" customWidth="1"/>
    <col min="9" max="9" width="14.42578125" style="7" bestFit="1" customWidth="1"/>
    <col min="10" max="10" width="10.7109375" style="8" customWidth="1"/>
    <col min="11" max="11" width="13" style="7" bestFit="1" customWidth="1"/>
    <col min="12" max="12" width="8.42578125" style="7" customWidth="1"/>
    <col min="13" max="14" width="10.7109375" style="4" customWidth="1"/>
    <col min="15" max="16384" width="9.140625" style="4"/>
  </cols>
  <sheetData>
    <row r="1" spans="1:14" s="1" customFormat="1" ht="34.5" customHeight="1">
      <c r="A1" s="329" t="s">
        <v>50</v>
      </c>
      <c r="B1" s="330"/>
      <c r="C1" s="330"/>
      <c r="D1" s="330"/>
      <c r="E1" s="330"/>
      <c r="F1" s="330"/>
      <c r="G1" s="330"/>
      <c r="H1" s="330"/>
      <c r="I1" s="330"/>
      <c r="J1" s="330"/>
      <c r="K1" s="330"/>
      <c r="L1" s="330"/>
      <c r="M1" s="330"/>
      <c r="N1" s="331"/>
    </row>
    <row r="2" spans="1:14" s="1" customFormat="1" ht="24" thickBot="1">
      <c r="A2" s="332" t="s">
        <v>93</v>
      </c>
      <c r="B2" s="333"/>
      <c r="C2" s="333"/>
      <c r="D2" s="333"/>
      <c r="E2" s="333"/>
      <c r="F2" s="333"/>
      <c r="G2" s="333"/>
      <c r="H2" s="333"/>
      <c r="I2" s="333"/>
      <c r="J2" s="333"/>
      <c r="K2" s="333"/>
      <c r="L2" s="333"/>
      <c r="M2" s="333"/>
      <c r="N2" s="334"/>
    </row>
    <row r="3" spans="1:14" s="2" customFormat="1" ht="35.25" customHeight="1">
      <c r="A3" s="354" t="s">
        <v>56</v>
      </c>
      <c r="B3" s="352" t="s">
        <v>10</v>
      </c>
      <c r="C3" s="335" t="s">
        <v>16</v>
      </c>
      <c r="D3" s="337" t="s">
        <v>14</v>
      </c>
      <c r="E3" s="339" t="s">
        <v>94</v>
      </c>
      <c r="F3" s="340"/>
      <c r="G3" s="342" t="s">
        <v>54</v>
      </c>
      <c r="H3" s="344" t="s">
        <v>95</v>
      </c>
      <c r="I3" s="345"/>
      <c r="J3" s="348" t="s">
        <v>55</v>
      </c>
      <c r="K3" s="350" t="s">
        <v>129</v>
      </c>
      <c r="L3" s="350"/>
      <c r="M3" s="339" t="s">
        <v>128</v>
      </c>
      <c r="N3" s="356"/>
    </row>
    <row r="4" spans="1:14" s="2" customFormat="1" ht="54.75" customHeight="1" thickBot="1">
      <c r="A4" s="355"/>
      <c r="B4" s="353"/>
      <c r="C4" s="336"/>
      <c r="D4" s="338"/>
      <c r="E4" s="341"/>
      <c r="F4" s="341"/>
      <c r="G4" s="343"/>
      <c r="H4" s="346"/>
      <c r="I4" s="347"/>
      <c r="J4" s="349"/>
      <c r="K4" s="351"/>
      <c r="L4" s="351"/>
      <c r="M4" s="10" t="s">
        <v>82</v>
      </c>
      <c r="N4" s="9" t="s">
        <v>88</v>
      </c>
    </row>
    <row r="5" spans="1:14" s="2" customFormat="1" ht="35.1" customHeight="1">
      <c r="A5" s="94">
        <v>1</v>
      </c>
      <c r="B5" s="95" t="s">
        <v>60</v>
      </c>
      <c r="C5" s="96" t="s">
        <v>18</v>
      </c>
      <c r="D5" s="97" t="s">
        <v>9</v>
      </c>
      <c r="E5" s="98">
        <v>1.2746519999999999</v>
      </c>
      <c r="F5" s="99" t="s">
        <v>12</v>
      </c>
      <c r="G5" s="100">
        <v>0.93</v>
      </c>
      <c r="H5" s="101" t="s">
        <v>83</v>
      </c>
      <c r="I5" s="102">
        <f t="shared" ref="I5:I21" si="0">(E5*1000)/(8250*0.93)</f>
        <v>0.16613255131964808</v>
      </c>
      <c r="J5" s="103">
        <f t="shared" ref="J5:J31" si="1">+(I5/$I$5)*100</f>
        <v>100</v>
      </c>
      <c r="K5" s="215">
        <v>1.2746519999999999</v>
      </c>
      <c r="L5" s="104" t="s">
        <v>19</v>
      </c>
      <c r="M5" s="168">
        <f t="shared" ref="M5:M15" si="2">+(E5/K5)-1</f>
        <v>0</v>
      </c>
      <c r="N5" s="105">
        <v>18</v>
      </c>
    </row>
    <row r="6" spans="1:14" s="2" customFormat="1" ht="35.1" customHeight="1">
      <c r="A6" s="94">
        <v>2</v>
      </c>
      <c r="B6" s="106" t="s">
        <v>63</v>
      </c>
      <c r="C6" s="107" t="s">
        <v>51</v>
      </c>
      <c r="D6" s="108" t="s">
        <v>9</v>
      </c>
      <c r="E6" s="109">
        <v>1.360425</v>
      </c>
      <c r="F6" s="110" t="s">
        <v>12</v>
      </c>
      <c r="G6" s="111">
        <v>0.93</v>
      </c>
      <c r="H6" s="112" t="s">
        <v>120</v>
      </c>
      <c r="I6" s="113">
        <f t="shared" si="0"/>
        <v>0.17731182795698924</v>
      </c>
      <c r="J6" s="114">
        <f t="shared" si="1"/>
        <v>106.72913077451729</v>
      </c>
      <c r="K6" s="216">
        <v>1.3514299999999999</v>
      </c>
      <c r="L6" s="115" t="s">
        <v>19</v>
      </c>
      <c r="M6" s="163">
        <f t="shared" si="2"/>
        <v>6.6559126258851631E-3</v>
      </c>
      <c r="N6" s="116">
        <v>20</v>
      </c>
    </row>
    <row r="7" spans="1:14" s="2" customFormat="1" ht="35.1" customHeight="1">
      <c r="A7" s="117">
        <v>3</v>
      </c>
      <c r="B7" s="118" t="s">
        <v>65</v>
      </c>
      <c r="C7" s="107" t="s">
        <v>23</v>
      </c>
      <c r="D7" s="108" t="s">
        <v>9</v>
      </c>
      <c r="E7" s="109">
        <v>1.4147430000000001</v>
      </c>
      <c r="F7" s="110" t="s">
        <v>12</v>
      </c>
      <c r="G7" s="111">
        <v>0.93</v>
      </c>
      <c r="H7" s="112" t="s">
        <v>109</v>
      </c>
      <c r="I7" s="113">
        <f t="shared" si="0"/>
        <v>0.18439139784946237</v>
      </c>
      <c r="J7" s="114">
        <f t="shared" si="1"/>
        <v>110.99052917972907</v>
      </c>
      <c r="K7" s="216">
        <v>1.4000539999999999</v>
      </c>
      <c r="L7" s="115" t="s">
        <v>19</v>
      </c>
      <c r="M7" s="163">
        <f t="shared" si="2"/>
        <v>1.0491738175813392E-2</v>
      </c>
      <c r="N7" s="116">
        <v>21</v>
      </c>
    </row>
    <row r="8" spans="1:14" s="2" customFormat="1" ht="35.1" customHeight="1">
      <c r="A8" s="117">
        <v>4</v>
      </c>
      <c r="B8" s="119" t="s">
        <v>70</v>
      </c>
      <c r="C8" s="107" t="s">
        <v>18</v>
      </c>
      <c r="D8" s="108" t="s">
        <v>9</v>
      </c>
      <c r="E8" s="109">
        <v>1.4159999999999999</v>
      </c>
      <c r="F8" s="110" t="s">
        <v>12</v>
      </c>
      <c r="G8" s="111">
        <v>0.93</v>
      </c>
      <c r="H8" s="120" t="s">
        <v>90</v>
      </c>
      <c r="I8" s="113">
        <f t="shared" si="0"/>
        <v>0.18455522971652005</v>
      </c>
      <c r="J8" s="114">
        <f t="shared" ref="J8:J13" si="3">+(I8/$I$5)*100</f>
        <v>111.08914433115864</v>
      </c>
      <c r="K8" s="216">
        <v>1.56525</v>
      </c>
      <c r="L8" s="115" t="s">
        <v>19</v>
      </c>
      <c r="M8" s="163">
        <f t="shared" ref="M8:M13" si="4">+(E8/K8)-1</f>
        <v>-9.5352180162913358E-2</v>
      </c>
      <c r="N8" s="116">
        <v>1</v>
      </c>
    </row>
    <row r="9" spans="1:14" s="2" customFormat="1" ht="35.1" customHeight="1">
      <c r="A9" s="94">
        <v>5</v>
      </c>
      <c r="B9" s="119" t="s">
        <v>71</v>
      </c>
      <c r="C9" s="107" t="s">
        <v>18</v>
      </c>
      <c r="D9" s="108" t="s">
        <v>9</v>
      </c>
      <c r="E9" s="109">
        <v>1.423</v>
      </c>
      <c r="F9" s="110" t="s">
        <v>12</v>
      </c>
      <c r="G9" s="111">
        <v>0.93</v>
      </c>
      <c r="H9" s="112" t="s">
        <v>89</v>
      </c>
      <c r="I9" s="113">
        <f>(E9*1000)/(8250*0.93)</f>
        <v>0.18546757901596611</v>
      </c>
      <c r="J9" s="114">
        <f>+(I9/$I$5)*100</f>
        <v>111.63831382997085</v>
      </c>
      <c r="K9" s="216">
        <v>1.573</v>
      </c>
      <c r="L9" s="115" t="s">
        <v>19</v>
      </c>
      <c r="M9" s="163">
        <f>+(E9/K9)-1</f>
        <v>-9.5359186268277107E-2</v>
      </c>
      <c r="N9" s="116">
        <v>1</v>
      </c>
    </row>
    <row r="10" spans="1:14" s="2" customFormat="1" ht="35.1" customHeight="1">
      <c r="A10" s="121">
        <v>6</v>
      </c>
      <c r="B10" s="122" t="s">
        <v>61</v>
      </c>
      <c r="C10" s="123" t="s">
        <v>23</v>
      </c>
      <c r="D10" s="124" t="s">
        <v>9</v>
      </c>
      <c r="E10" s="125">
        <v>1.427969</v>
      </c>
      <c r="F10" s="126" t="s">
        <v>12</v>
      </c>
      <c r="G10" s="127">
        <v>0.93</v>
      </c>
      <c r="H10" s="128" t="s">
        <v>114</v>
      </c>
      <c r="I10" s="129">
        <f t="shared" si="0"/>
        <v>0.18611521668295863</v>
      </c>
      <c r="J10" s="130">
        <f t="shared" si="3"/>
        <v>112.02814572134201</v>
      </c>
      <c r="K10" s="217">
        <v>1.577448</v>
      </c>
      <c r="L10" s="131" t="s">
        <v>19</v>
      </c>
      <c r="M10" s="164">
        <f t="shared" si="4"/>
        <v>-9.4760017445899902E-2</v>
      </c>
      <c r="N10" s="132">
        <v>1</v>
      </c>
    </row>
    <row r="11" spans="1:14" s="2" customFormat="1" ht="35.1" customHeight="1">
      <c r="A11" s="133">
        <v>7</v>
      </c>
      <c r="B11" s="134" t="s">
        <v>72</v>
      </c>
      <c r="C11" s="123" t="s">
        <v>51</v>
      </c>
      <c r="D11" s="124" t="s">
        <v>9</v>
      </c>
      <c r="E11" s="125">
        <v>1.4306140000000001</v>
      </c>
      <c r="F11" s="126" t="s">
        <v>12</v>
      </c>
      <c r="G11" s="127">
        <v>0.93</v>
      </c>
      <c r="H11" s="128" t="s">
        <v>122</v>
      </c>
      <c r="I11" s="129">
        <f t="shared" si="0"/>
        <v>0.18645995438253504</v>
      </c>
      <c r="J11" s="130">
        <f t="shared" si="3"/>
        <v>112.23565333910747</v>
      </c>
      <c r="K11" s="217">
        <v>1.5798160000000001</v>
      </c>
      <c r="L11" s="131" t="s">
        <v>19</v>
      </c>
      <c r="M11" s="164">
        <f t="shared" si="4"/>
        <v>-9.4442643953473127E-2</v>
      </c>
      <c r="N11" s="132">
        <v>2</v>
      </c>
    </row>
    <row r="12" spans="1:14" s="2" customFormat="1" ht="35.1" customHeight="1">
      <c r="A12" s="121">
        <v>8</v>
      </c>
      <c r="B12" s="122" t="s">
        <v>61</v>
      </c>
      <c r="C12" s="123" t="s">
        <v>21</v>
      </c>
      <c r="D12" s="124" t="s">
        <v>9</v>
      </c>
      <c r="E12" s="125">
        <v>1.4333050000000001</v>
      </c>
      <c r="F12" s="126" t="s">
        <v>12</v>
      </c>
      <c r="G12" s="127">
        <v>0.93</v>
      </c>
      <c r="H12" s="128" t="s">
        <v>115</v>
      </c>
      <c r="I12" s="129">
        <f t="shared" si="0"/>
        <v>0.18681068752036495</v>
      </c>
      <c r="J12" s="130">
        <f t="shared" si="3"/>
        <v>112.446769785008</v>
      </c>
      <c r="K12" s="217">
        <v>1.582225</v>
      </c>
      <c r="L12" s="131" t="s">
        <v>19</v>
      </c>
      <c r="M12" s="164">
        <f t="shared" si="4"/>
        <v>-9.4120621276999161E-2</v>
      </c>
      <c r="N12" s="132">
        <v>2</v>
      </c>
    </row>
    <row r="13" spans="1:14" s="2" customFormat="1" ht="35.1" customHeight="1">
      <c r="A13" s="133">
        <v>9</v>
      </c>
      <c r="B13" s="135" t="s">
        <v>73</v>
      </c>
      <c r="C13" s="123" t="s">
        <v>51</v>
      </c>
      <c r="D13" s="124" t="s">
        <v>9</v>
      </c>
      <c r="E13" s="125">
        <v>1.4377200000000001</v>
      </c>
      <c r="F13" s="126" t="s">
        <v>12</v>
      </c>
      <c r="G13" s="127">
        <v>0.93</v>
      </c>
      <c r="H13" s="128" t="s">
        <v>123</v>
      </c>
      <c r="I13" s="129">
        <f t="shared" si="0"/>
        <v>0.18738611925708701</v>
      </c>
      <c r="J13" s="130">
        <f t="shared" si="3"/>
        <v>112.79313883318743</v>
      </c>
      <c r="K13" s="217">
        <v>1.5861769999999999</v>
      </c>
      <c r="L13" s="131" t="s">
        <v>19</v>
      </c>
      <c r="M13" s="164">
        <f t="shared" si="4"/>
        <v>-9.3594220569331088E-2</v>
      </c>
      <c r="N13" s="132">
        <v>2</v>
      </c>
    </row>
    <row r="14" spans="1:14" s="2" customFormat="1" ht="35.1" customHeight="1">
      <c r="A14" s="136">
        <v>10</v>
      </c>
      <c r="B14" s="137" t="s">
        <v>74</v>
      </c>
      <c r="C14" s="138" t="s">
        <v>23</v>
      </c>
      <c r="D14" s="139" t="s">
        <v>9</v>
      </c>
      <c r="E14" s="140">
        <v>1.446113</v>
      </c>
      <c r="F14" s="141" t="s">
        <v>12</v>
      </c>
      <c r="G14" s="142">
        <v>0.93</v>
      </c>
      <c r="H14" s="143" t="s">
        <v>113</v>
      </c>
      <c r="I14" s="144">
        <f>(E14*1000)/(8250*0.93)</f>
        <v>0.18848002606712286</v>
      </c>
      <c r="J14" s="145">
        <f>+(I14/$I$5)*100</f>
        <v>113.45159306226329</v>
      </c>
      <c r="K14" s="218">
        <v>1.5936889999999999</v>
      </c>
      <c r="L14" s="146" t="s">
        <v>19</v>
      </c>
      <c r="M14" s="165">
        <f>+(E14/K14)-1</f>
        <v>-9.2600250111533611E-2</v>
      </c>
      <c r="N14" s="147">
        <v>3</v>
      </c>
    </row>
    <row r="15" spans="1:14" s="2" customFormat="1" ht="35.1" customHeight="1">
      <c r="A15" s="133">
        <v>11</v>
      </c>
      <c r="B15" s="135" t="s">
        <v>67</v>
      </c>
      <c r="C15" s="123" t="s">
        <v>51</v>
      </c>
      <c r="D15" s="124" t="s">
        <v>9</v>
      </c>
      <c r="E15" s="125">
        <v>1.450358</v>
      </c>
      <c r="F15" s="126" t="s">
        <v>12</v>
      </c>
      <c r="G15" s="127">
        <v>0.93</v>
      </c>
      <c r="H15" s="128" t="s">
        <v>121</v>
      </c>
      <c r="I15" s="129">
        <f t="shared" si="0"/>
        <v>0.18903330074942978</v>
      </c>
      <c r="J15" s="130">
        <f t="shared" si="1"/>
        <v>113.78462513690013</v>
      </c>
      <c r="K15" s="217">
        <v>1.431935</v>
      </c>
      <c r="L15" s="131" t="s">
        <v>19</v>
      </c>
      <c r="M15" s="164">
        <f t="shared" si="2"/>
        <v>1.2865807456344136E-2</v>
      </c>
      <c r="N15" s="132">
        <v>22</v>
      </c>
    </row>
    <row r="16" spans="1:14" s="2" customFormat="1" ht="35.1" customHeight="1">
      <c r="A16" s="148">
        <v>12</v>
      </c>
      <c r="B16" s="137" t="s">
        <v>62</v>
      </c>
      <c r="C16" s="138" t="s">
        <v>21</v>
      </c>
      <c r="D16" s="139" t="s">
        <v>9</v>
      </c>
      <c r="E16" s="140">
        <v>1.45875</v>
      </c>
      <c r="F16" s="141" t="s">
        <v>12</v>
      </c>
      <c r="G16" s="142">
        <v>0.93</v>
      </c>
      <c r="H16" s="143" t="s">
        <v>116</v>
      </c>
      <c r="I16" s="144">
        <f t="shared" si="0"/>
        <v>0.19012707722385142</v>
      </c>
      <c r="J16" s="145">
        <f t="shared" ref="J16:J20" si="5">+(I16/$I$5)*100</f>
        <v>114.44300091319045</v>
      </c>
      <c r="K16" s="218">
        <v>1.605003</v>
      </c>
      <c r="L16" s="146" t="s">
        <v>19</v>
      </c>
      <c r="M16" s="165">
        <f t="shared" ref="M16:M21" si="6">+(E16/K16)-1</f>
        <v>-9.1123194162253895E-2</v>
      </c>
      <c r="N16" s="147">
        <v>4</v>
      </c>
    </row>
    <row r="17" spans="1:14" s="2" customFormat="1" ht="34.5" customHeight="1">
      <c r="A17" s="136">
        <v>13</v>
      </c>
      <c r="B17" s="149" t="s">
        <v>75</v>
      </c>
      <c r="C17" s="138" t="s">
        <v>51</v>
      </c>
      <c r="D17" s="139" t="s">
        <v>9</v>
      </c>
      <c r="E17" s="140">
        <v>1.4674510000000001</v>
      </c>
      <c r="F17" s="141" t="s">
        <v>12</v>
      </c>
      <c r="G17" s="142">
        <v>0.93</v>
      </c>
      <c r="H17" s="143" t="s">
        <v>124</v>
      </c>
      <c r="I17" s="144">
        <f t="shared" si="0"/>
        <v>0.19126112740306289</v>
      </c>
      <c r="J17" s="145">
        <f t="shared" si="5"/>
        <v>115.12561860021404</v>
      </c>
      <c r="K17" s="218">
        <v>1.6127899999999999</v>
      </c>
      <c r="L17" s="146" t="s">
        <v>19</v>
      </c>
      <c r="M17" s="165">
        <f t="shared" si="6"/>
        <v>-9.011650617873368E-2</v>
      </c>
      <c r="N17" s="147">
        <v>5</v>
      </c>
    </row>
    <row r="18" spans="1:14" ht="35.25" customHeight="1">
      <c r="A18" s="136">
        <v>14</v>
      </c>
      <c r="B18" s="137" t="s">
        <v>77</v>
      </c>
      <c r="C18" s="138" t="s">
        <v>23</v>
      </c>
      <c r="D18" s="139" t="s">
        <v>9</v>
      </c>
      <c r="E18" s="140">
        <v>1.4790140000000001</v>
      </c>
      <c r="F18" s="141" t="s">
        <v>12</v>
      </c>
      <c r="G18" s="142">
        <v>0.93</v>
      </c>
      <c r="H18" s="143" t="s">
        <v>112</v>
      </c>
      <c r="I18" s="144">
        <f>(E18*1000)/(8250*0.93)</f>
        <v>0.1927681981101336</v>
      </c>
      <c r="J18" s="145">
        <f>+(I18/$I$5)*100</f>
        <v>116.03276815946629</v>
      </c>
      <c r="K18" s="218">
        <v>1.6231409999999999</v>
      </c>
      <c r="L18" s="146" t="s">
        <v>19</v>
      </c>
      <c r="M18" s="165">
        <f>+(E18/K18)-1</f>
        <v>-8.8795120078908663E-2</v>
      </c>
      <c r="N18" s="147">
        <v>6</v>
      </c>
    </row>
    <row r="19" spans="1:14" ht="35.25" customHeight="1">
      <c r="A19" s="148">
        <v>14</v>
      </c>
      <c r="B19" s="137" t="s">
        <v>68</v>
      </c>
      <c r="C19" s="138" t="s">
        <v>23</v>
      </c>
      <c r="D19" s="139" t="s">
        <v>9</v>
      </c>
      <c r="E19" s="140">
        <v>1.480728</v>
      </c>
      <c r="F19" s="141" t="s">
        <v>12</v>
      </c>
      <c r="G19" s="142">
        <v>0.93</v>
      </c>
      <c r="H19" s="143" t="s">
        <v>110</v>
      </c>
      <c r="I19" s="144">
        <f t="shared" si="0"/>
        <v>0.19299159335288368</v>
      </c>
      <c r="J19" s="145">
        <f t="shared" si="5"/>
        <v>116.16723623388974</v>
      </c>
      <c r="K19" s="218">
        <v>1.4591209999999999</v>
      </c>
      <c r="L19" s="146" t="s">
        <v>19</v>
      </c>
      <c r="M19" s="165">
        <f t="shared" si="6"/>
        <v>1.4808230434624869E-2</v>
      </c>
      <c r="N19" s="147">
        <v>23</v>
      </c>
    </row>
    <row r="20" spans="1:14" s="2" customFormat="1" ht="35.1" customHeight="1">
      <c r="A20" s="148">
        <v>15</v>
      </c>
      <c r="B20" s="150" t="s">
        <v>76</v>
      </c>
      <c r="C20" s="138" t="s">
        <v>20</v>
      </c>
      <c r="D20" s="139" t="s">
        <v>9</v>
      </c>
      <c r="E20" s="140">
        <v>1.48272</v>
      </c>
      <c r="F20" s="141" t="s">
        <v>12</v>
      </c>
      <c r="G20" s="142">
        <v>0.93</v>
      </c>
      <c r="H20" s="143" t="s">
        <v>108</v>
      </c>
      <c r="I20" s="144">
        <f t="shared" si="0"/>
        <v>0.19325122189638319</v>
      </c>
      <c r="J20" s="145">
        <f t="shared" si="5"/>
        <v>116.32351418269458</v>
      </c>
      <c r="K20" s="218">
        <v>1.617248</v>
      </c>
      <c r="L20" s="146" t="s">
        <v>19</v>
      </c>
      <c r="M20" s="165">
        <f t="shared" si="6"/>
        <v>-8.3183284196363227E-2</v>
      </c>
      <c r="N20" s="147">
        <v>9</v>
      </c>
    </row>
    <row r="21" spans="1:14" s="2" customFormat="1" ht="35.1" customHeight="1">
      <c r="A21" s="148">
        <v>17</v>
      </c>
      <c r="B21" s="150" t="s">
        <v>78</v>
      </c>
      <c r="C21" s="138" t="s">
        <v>22</v>
      </c>
      <c r="D21" s="139" t="s">
        <v>9</v>
      </c>
      <c r="E21" s="140">
        <v>1.4901759999999999</v>
      </c>
      <c r="F21" s="141" t="s">
        <v>12</v>
      </c>
      <c r="G21" s="142">
        <v>0.93</v>
      </c>
      <c r="H21" s="143" t="s">
        <v>103</v>
      </c>
      <c r="I21" s="144">
        <f t="shared" si="0"/>
        <v>0.19422300423590746</v>
      </c>
      <c r="J21" s="145">
        <f t="shared" ref="J21:J22" si="7">+(I21/$I$5)*100</f>
        <v>116.90845815171515</v>
      </c>
      <c r="K21" s="218">
        <v>1.631759</v>
      </c>
      <c r="L21" s="146" t="s">
        <v>19</v>
      </c>
      <c r="M21" s="165">
        <f t="shared" si="6"/>
        <v>-8.6767102249780792E-2</v>
      </c>
      <c r="N21" s="147">
        <v>7</v>
      </c>
    </row>
    <row r="22" spans="1:14" s="2" customFormat="1" ht="35.1" customHeight="1">
      <c r="A22" s="136">
        <v>18</v>
      </c>
      <c r="B22" s="149" t="s">
        <v>79</v>
      </c>
      <c r="C22" s="138" t="s">
        <v>51</v>
      </c>
      <c r="D22" s="139" t="s">
        <v>9</v>
      </c>
      <c r="E22" s="140">
        <v>1.5087729999999999</v>
      </c>
      <c r="F22" s="141" t="s">
        <v>12</v>
      </c>
      <c r="G22" s="142">
        <v>0.93</v>
      </c>
      <c r="H22" s="143" t="s">
        <v>125</v>
      </c>
      <c r="I22" s="144">
        <f t="shared" ref="I22" si="8">(E22*1000)/(8250*0.93)</f>
        <v>0.19664685565330725</v>
      </c>
      <c r="J22" s="145">
        <f t="shared" si="7"/>
        <v>118.36744460448814</v>
      </c>
      <c r="K22" s="218">
        <v>1.649778</v>
      </c>
      <c r="L22" s="146" t="s">
        <v>19</v>
      </c>
      <c r="M22" s="165">
        <f t="shared" ref="M22" si="9">+(E22/K22)-1</f>
        <v>-8.5469075233152614E-2</v>
      </c>
      <c r="N22" s="147">
        <v>8</v>
      </c>
    </row>
    <row r="23" spans="1:14" ht="36">
      <c r="A23" s="57">
        <v>19</v>
      </c>
      <c r="B23" s="58" t="s">
        <v>38</v>
      </c>
      <c r="C23" s="59" t="s">
        <v>48</v>
      </c>
      <c r="D23" s="60" t="s">
        <v>46</v>
      </c>
      <c r="E23" s="214">
        <v>0.60409999999999997</v>
      </c>
      <c r="F23" s="61" t="s">
        <v>11</v>
      </c>
      <c r="G23" s="62">
        <v>0.65</v>
      </c>
      <c r="H23" s="63" t="s">
        <v>86</v>
      </c>
      <c r="I23" s="64">
        <f>(E23*1000)/(4724*0.65)</f>
        <v>0.19673679411189995</v>
      </c>
      <c r="J23" s="65">
        <f t="shared" ref="J23:J30" si="10">+(I23/$I$5)*100</f>
        <v>118.42158117066874</v>
      </c>
      <c r="K23" s="219">
        <v>0.60299999999999998</v>
      </c>
      <c r="L23" s="66" t="s">
        <v>11</v>
      </c>
      <c r="M23" s="169">
        <f t="shared" ref="M23:M30" si="11">+(E23/K23)-1</f>
        <v>1.82421227197338E-3</v>
      </c>
      <c r="N23" s="67">
        <v>19</v>
      </c>
    </row>
    <row r="24" spans="1:14" ht="35.25" customHeight="1">
      <c r="A24" s="199">
        <v>20</v>
      </c>
      <c r="B24" s="200" t="s">
        <v>69</v>
      </c>
      <c r="C24" s="201" t="s">
        <v>22</v>
      </c>
      <c r="D24" s="202" t="s">
        <v>9</v>
      </c>
      <c r="E24" s="203">
        <v>1.55782</v>
      </c>
      <c r="F24" s="204" t="s">
        <v>12</v>
      </c>
      <c r="G24" s="205">
        <v>0.93</v>
      </c>
      <c r="H24" s="206" t="s">
        <v>104</v>
      </c>
      <c r="I24" s="207">
        <f>(E24*1000)/(8250*0.93)</f>
        <v>0.20303942652329748</v>
      </c>
      <c r="J24" s="208">
        <f t="shared" si="10"/>
        <v>122.21531837709432</v>
      </c>
      <c r="K24" s="220">
        <v>1.5223409999999999</v>
      </c>
      <c r="L24" s="209" t="s">
        <v>19</v>
      </c>
      <c r="M24" s="210">
        <f t="shared" si="11"/>
        <v>2.3305553749127128E-2</v>
      </c>
      <c r="N24" s="211">
        <v>24</v>
      </c>
    </row>
    <row r="25" spans="1:14" s="2" customFormat="1" ht="35.1" customHeight="1">
      <c r="A25" s="212">
        <v>21</v>
      </c>
      <c r="B25" s="200" t="s">
        <v>64</v>
      </c>
      <c r="C25" s="201" t="s">
        <v>21</v>
      </c>
      <c r="D25" s="202" t="s">
        <v>9</v>
      </c>
      <c r="E25" s="203">
        <v>1.556155</v>
      </c>
      <c r="F25" s="204" t="s">
        <v>12</v>
      </c>
      <c r="G25" s="205">
        <v>0.93</v>
      </c>
      <c r="H25" s="206" t="s">
        <v>117</v>
      </c>
      <c r="I25" s="207">
        <f>(E25*1000)/(8250*0.93)</f>
        <v>0.20282241772564352</v>
      </c>
      <c r="J25" s="208">
        <f t="shared" si="10"/>
        <v>122.08469448916254</v>
      </c>
      <c r="K25" s="220">
        <v>1.6921930000000001</v>
      </c>
      <c r="L25" s="209" t="s">
        <v>19</v>
      </c>
      <c r="M25" s="210">
        <f t="shared" si="11"/>
        <v>-8.0391539262956502E-2</v>
      </c>
      <c r="N25" s="211">
        <v>10</v>
      </c>
    </row>
    <row r="26" spans="1:14" s="2" customFormat="1" ht="35.1" customHeight="1">
      <c r="A26" s="212">
        <v>22</v>
      </c>
      <c r="B26" s="200" t="s">
        <v>66</v>
      </c>
      <c r="C26" s="201" t="s">
        <v>23</v>
      </c>
      <c r="D26" s="202" t="s">
        <v>9</v>
      </c>
      <c r="E26" s="203">
        <v>1.563091</v>
      </c>
      <c r="F26" s="204" t="s">
        <v>12</v>
      </c>
      <c r="G26" s="205">
        <v>0.93</v>
      </c>
      <c r="H26" s="206" t="s">
        <v>111</v>
      </c>
      <c r="I26" s="207">
        <f>(E26*1000)/(8250*0.93)</f>
        <v>0.20372642554578038</v>
      </c>
      <c r="J26" s="208">
        <f t="shared" si="10"/>
        <v>122.62884300969992</v>
      </c>
      <c r="K26" s="220">
        <v>1.698402</v>
      </c>
      <c r="L26" s="209" t="s">
        <v>19</v>
      </c>
      <c r="M26" s="210">
        <f t="shared" si="11"/>
        <v>-7.9669595301936735E-2</v>
      </c>
      <c r="N26" s="211">
        <v>10</v>
      </c>
    </row>
    <row r="27" spans="1:14" s="2" customFormat="1" ht="35.1" customHeight="1">
      <c r="A27" s="199">
        <v>23</v>
      </c>
      <c r="B27" s="200" t="s">
        <v>84</v>
      </c>
      <c r="C27" s="201" t="s">
        <v>21</v>
      </c>
      <c r="D27" s="202" t="s">
        <v>9</v>
      </c>
      <c r="E27" s="203">
        <v>1.600981</v>
      </c>
      <c r="F27" s="204" t="s">
        <v>12</v>
      </c>
      <c r="G27" s="205">
        <v>0.93</v>
      </c>
      <c r="H27" s="206" t="s">
        <v>118</v>
      </c>
      <c r="I27" s="207">
        <f>(E27*1000)/(8250*0.93)</f>
        <v>0.20866484196806778</v>
      </c>
      <c r="J27" s="208">
        <f t="shared" si="10"/>
        <v>125.60141905398494</v>
      </c>
      <c r="K27" s="220">
        <v>1.7323189999999999</v>
      </c>
      <c r="L27" s="209" t="s">
        <v>19</v>
      </c>
      <c r="M27" s="210">
        <f t="shared" si="11"/>
        <v>-7.5816290186738078E-2</v>
      </c>
      <c r="N27" s="211">
        <v>11</v>
      </c>
    </row>
    <row r="28" spans="1:14" s="2" customFormat="1" ht="34.5" customHeight="1">
      <c r="A28" s="184">
        <v>24</v>
      </c>
      <c r="B28" s="172" t="s">
        <v>69</v>
      </c>
      <c r="C28" s="173" t="s">
        <v>20</v>
      </c>
      <c r="D28" s="174" t="s">
        <v>9</v>
      </c>
      <c r="E28" s="175">
        <v>1.705487</v>
      </c>
      <c r="F28" s="176" t="s">
        <v>12</v>
      </c>
      <c r="G28" s="177">
        <v>0.93</v>
      </c>
      <c r="H28" s="178" t="s">
        <v>106</v>
      </c>
      <c r="I28" s="179">
        <f t="shared" ref="I28" si="12">(E28*1000)/(8250*0.93)</f>
        <v>0.22228569566634085</v>
      </c>
      <c r="J28" s="180">
        <f t="shared" si="10"/>
        <v>133.80020586010929</v>
      </c>
      <c r="K28" s="221">
        <v>1.5938699999999999</v>
      </c>
      <c r="L28" s="181" t="s">
        <v>19</v>
      </c>
      <c r="M28" s="182">
        <f t="shared" si="11"/>
        <v>7.0028923312440927E-2</v>
      </c>
      <c r="N28" s="183">
        <v>27</v>
      </c>
    </row>
    <row r="29" spans="1:14" s="2" customFormat="1" ht="35.1" customHeight="1">
      <c r="A29" s="171">
        <v>25</v>
      </c>
      <c r="B29" s="172" t="s">
        <v>68</v>
      </c>
      <c r="C29" s="173" t="s">
        <v>21</v>
      </c>
      <c r="D29" s="174" t="s">
        <v>9</v>
      </c>
      <c r="E29" s="175">
        <v>1.687246</v>
      </c>
      <c r="F29" s="176" t="s">
        <v>12</v>
      </c>
      <c r="G29" s="177">
        <v>0.93</v>
      </c>
      <c r="H29" s="178" t="s">
        <v>119</v>
      </c>
      <c r="I29" s="179">
        <f>(E29*1000)/(8250*0.93)</f>
        <v>0.21990824372759857</v>
      </c>
      <c r="J29" s="180">
        <f t="shared" si="10"/>
        <v>132.36914859899017</v>
      </c>
      <c r="K29" s="221">
        <v>1.8095399999999999</v>
      </c>
      <c r="L29" s="181" t="s">
        <v>19</v>
      </c>
      <c r="M29" s="182">
        <f t="shared" si="11"/>
        <v>-6.7582921626490711E-2</v>
      </c>
      <c r="N29" s="183">
        <v>12</v>
      </c>
    </row>
    <row r="30" spans="1:14" s="2" customFormat="1" ht="35.1" customHeight="1">
      <c r="A30" s="171">
        <v>26</v>
      </c>
      <c r="B30" s="185" t="s">
        <v>81</v>
      </c>
      <c r="C30" s="173" t="s">
        <v>22</v>
      </c>
      <c r="D30" s="174" t="s">
        <v>9</v>
      </c>
      <c r="E30" s="175">
        <v>1.7061679999999999</v>
      </c>
      <c r="F30" s="176" t="s">
        <v>12</v>
      </c>
      <c r="G30" s="177">
        <v>0.93</v>
      </c>
      <c r="H30" s="178" t="s">
        <v>105</v>
      </c>
      <c r="I30" s="179">
        <f>(E30*1000)/(8250*0.93)</f>
        <v>0.22237445421961549</v>
      </c>
      <c r="J30" s="180">
        <f t="shared" si="10"/>
        <v>133.85363220706515</v>
      </c>
      <c r="K30" s="221">
        <v>1.820689</v>
      </c>
      <c r="L30" s="181" t="s">
        <v>19</v>
      </c>
      <c r="M30" s="182">
        <f t="shared" si="11"/>
        <v>-6.2899814301069612E-2</v>
      </c>
      <c r="N30" s="183">
        <v>13</v>
      </c>
    </row>
    <row r="31" spans="1:14" s="2" customFormat="1" ht="35.1" customHeight="1">
      <c r="A31" s="244">
        <v>27</v>
      </c>
      <c r="B31" s="245" t="s">
        <v>37</v>
      </c>
      <c r="C31" s="246" t="s">
        <v>36</v>
      </c>
      <c r="D31" s="247" t="s">
        <v>45</v>
      </c>
      <c r="E31" s="248">
        <v>0.749</v>
      </c>
      <c r="F31" s="249" t="s">
        <v>11</v>
      </c>
      <c r="G31" s="250">
        <v>0.65</v>
      </c>
      <c r="H31" s="251" t="s">
        <v>87</v>
      </c>
      <c r="I31" s="252">
        <f>(E31*1000)/(4932*0.65)</f>
        <v>0.2336390292594672</v>
      </c>
      <c r="J31" s="253">
        <f t="shared" si="1"/>
        <v>140.63410656345908</v>
      </c>
      <c r="K31" s="254">
        <v>0.72899999999999998</v>
      </c>
      <c r="L31" s="255" t="s">
        <v>11</v>
      </c>
      <c r="M31" s="256">
        <f t="shared" ref="M31" si="13">+(E31/K31)-1</f>
        <v>2.7434842249657088E-2</v>
      </c>
      <c r="N31" s="257">
        <v>26</v>
      </c>
    </row>
    <row r="32" spans="1:14" s="2" customFormat="1" ht="35.1" customHeight="1">
      <c r="A32" s="186">
        <v>28</v>
      </c>
      <c r="B32" s="187" t="s">
        <v>80</v>
      </c>
      <c r="C32" s="188" t="s">
        <v>20</v>
      </c>
      <c r="D32" s="189" t="s">
        <v>9</v>
      </c>
      <c r="E32" s="190">
        <v>1.8538349999999999</v>
      </c>
      <c r="F32" s="191" t="s">
        <v>12</v>
      </c>
      <c r="G32" s="192">
        <v>0.93</v>
      </c>
      <c r="H32" s="193" t="s">
        <v>107</v>
      </c>
      <c r="I32" s="194">
        <f>(E32*1000)/(8250*0.93)</f>
        <v>0.24162072336265883</v>
      </c>
      <c r="J32" s="195">
        <f t="shared" ref="J32:J38" si="14">+(I32/$I$5)*100</f>
        <v>145.43851969008011</v>
      </c>
      <c r="K32" s="222">
        <v>1.892218</v>
      </c>
      <c r="L32" s="196" t="s">
        <v>19</v>
      </c>
      <c r="M32" s="197">
        <f t="shared" ref="M32:M38" si="15">+(E32/K32)-1</f>
        <v>-2.0284660646923358E-2</v>
      </c>
      <c r="N32" s="198">
        <v>17</v>
      </c>
    </row>
    <row r="33" spans="1:14" s="2" customFormat="1" ht="35.1" customHeight="1">
      <c r="A33" s="230">
        <v>29</v>
      </c>
      <c r="B33" s="231" t="s">
        <v>43</v>
      </c>
      <c r="C33" s="232" t="s">
        <v>24</v>
      </c>
      <c r="D33" s="233" t="s">
        <v>3</v>
      </c>
      <c r="E33" s="234">
        <v>1.34745</v>
      </c>
      <c r="F33" s="235" t="s">
        <v>11</v>
      </c>
      <c r="G33" s="236">
        <v>0.65</v>
      </c>
      <c r="H33" s="237" t="s">
        <v>85</v>
      </c>
      <c r="I33" s="238">
        <f>(E33*1000)/(7000*0.65)</f>
        <v>0.29614285714285715</v>
      </c>
      <c r="J33" s="239">
        <f t="shared" si="14"/>
        <v>178.25697299565465</v>
      </c>
      <c r="K33" s="240">
        <v>1.34745</v>
      </c>
      <c r="L33" s="241" t="s">
        <v>11</v>
      </c>
      <c r="M33" s="242">
        <f t="shared" si="15"/>
        <v>0</v>
      </c>
      <c r="N33" s="243">
        <v>18</v>
      </c>
    </row>
    <row r="34" spans="1:14" s="2" customFormat="1" ht="35.1" customHeight="1">
      <c r="A34" s="258">
        <v>30</v>
      </c>
      <c r="B34" s="259" t="s">
        <v>25</v>
      </c>
      <c r="C34" s="260" t="s">
        <v>26</v>
      </c>
      <c r="D34" s="261" t="s">
        <v>27</v>
      </c>
      <c r="E34" s="364">
        <v>2.6154139999999999</v>
      </c>
      <c r="F34" s="262" t="s">
        <v>44</v>
      </c>
      <c r="G34" s="263">
        <v>0.93</v>
      </c>
      <c r="H34" s="264" t="s">
        <v>130</v>
      </c>
      <c r="I34" s="265">
        <f>(E34*1000)/(8250*0.93)</f>
        <v>0.34088159009449331</v>
      </c>
      <c r="J34" s="266">
        <f t="shared" si="14"/>
        <v>205.18651365235377</v>
      </c>
      <c r="K34" s="267">
        <v>2.7440600000000002</v>
      </c>
      <c r="L34" s="268" t="s">
        <v>19</v>
      </c>
      <c r="M34" s="269">
        <f t="shared" si="15"/>
        <v>-4.6881627952741645E-2</v>
      </c>
      <c r="N34" s="270">
        <v>14</v>
      </c>
    </row>
    <row r="35" spans="1:14" s="2" customFormat="1" ht="35.1" customHeight="1">
      <c r="A35" s="271">
        <v>31</v>
      </c>
      <c r="B35" s="272" t="s">
        <v>42</v>
      </c>
      <c r="C35" s="273" t="s">
        <v>26</v>
      </c>
      <c r="D35" s="274" t="s">
        <v>27</v>
      </c>
      <c r="E35" s="365">
        <v>2.7943340000000001</v>
      </c>
      <c r="F35" s="275" t="s">
        <v>44</v>
      </c>
      <c r="G35" s="276">
        <v>0.93</v>
      </c>
      <c r="H35" s="277" t="s">
        <v>131</v>
      </c>
      <c r="I35" s="278">
        <f>(E35*1000)/(8250*0.93)</f>
        <v>0.364201238188335</v>
      </c>
      <c r="J35" s="279">
        <f>+(I35/$I$5)*100</f>
        <v>219.22328604199427</v>
      </c>
      <c r="K35" s="280">
        <v>2.8890829999999998</v>
      </c>
      <c r="L35" s="281" t="s">
        <v>19</v>
      </c>
      <c r="M35" s="282">
        <f>+(E35/K35)-1</f>
        <v>-3.2795527162078675E-2</v>
      </c>
      <c r="N35" s="283">
        <v>16</v>
      </c>
    </row>
    <row r="36" spans="1:14" s="2" customFormat="1" ht="34.5" customHeight="1">
      <c r="A36" s="151">
        <v>32</v>
      </c>
      <c r="B36" s="152" t="s">
        <v>28</v>
      </c>
      <c r="C36" s="153" t="s">
        <v>52</v>
      </c>
      <c r="D36" s="154" t="s">
        <v>4</v>
      </c>
      <c r="E36" s="155">
        <v>2.8389830508</v>
      </c>
      <c r="F36" s="156" t="s">
        <v>11</v>
      </c>
      <c r="G36" s="157">
        <v>0.8</v>
      </c>
      <c r="H36" s="158" t="s">
        <v>126</v>
      </c>
      <c r="I36" s="159">
        <f>(E36*1000)/(9562*0.8)</f>
        <v>0.3711283009307676</v>
      </c>
      <c r="J36" s="160">
        <f t="shared" si="14"/>
        <v>223.39288597133296</v>
      </c>
      <c r="K36" s="223">
        <v>2.118644068</v>
      </c>
      <c r="L36" s="161" t="s">
        <v>11</v>
      </c>
      <c r="M36" s="167">
        <f t="shared" si="15"/>
        <v>0.33999999984896001</v>
      </c>
      <c r="N36" s="162">
        <v>30</v>
      </c>
    </row>
    <row r="37" spans="1:14" s="2" customFormat="1" ht="35.1" customHeight="1">
      <c r="A37" s="12">
        <v>33</v>
      </c>
      <c r="B37" s="13" t="s">
        <v>31</v>
      </c>
      <c r="C37" s="14" t="s">
        <v>32</v>
      </c>
      <c r="D37" s="15" t="s">
        <v>6</v>
      </c>
      <c r="E37" s="366">
        <v>7.0856436055469958</v>
      </c>
      <c r="F37" s="16" t="s">
        <v>11</v>
      </c>
      <c r="G37" s="17">
        <v>0.92</v>
      </c>
      <c r="H37" s="18" t="s">
        <v>132</v>
      </c>
      <c r="I37" s="19">
        <f>(E37*1000)/(11000*0.92)</f>
        <v>0.70016241161531578</v>
      </c>
      <c r="J37" s="20">
        <f>+(I37/$I$5)*100</f>
        <v>421.44805822440247</v>
      </c>
      <c r="K37" s="224">
        <v>6.6417320000000002</v>
      </c>
      <c r="L37" s="21" t="s">
        <v>11</v>
      </c>
      <c r="M37" s="79">
        <f>+(E37/K37)-1</f>
        <v>6.6836723545454113E-2</v>
      </c>
      <c r="N37" s="56">
        <v>26</v>
      </c>
    </row>
    <row r="38" spans="1:14" s="2" customFormat="1" ht="35.1" customHeight="1">
      <c r="A38" s="46">
        <v>34</v>
      </c>
      <c r="B38" s="42" t="s">
        <v>40</v>
      </c>
      <c r="C38" s="43" t="s">
        <v>52</v>
      </c>
      <c r="D38" s="44" t="s">
        <v>8</v>
      </c>
      <c r="E38" s="45">
        <v>6.2882359000000001</v>
      </c>
      <c r="F38" s="47" t="s">
        <v>11</v>
      </c>
      <c r="G38" s="48">
        <v>0.84</v>
      </c>
      <c r="H38" s="49" t="s">
        <v>127</v>
      </c>
      <c r="I38" s="50">
        <f>(E38*1000)/(10256*0.84)</f>
        <v>0.72991372065596916</v>
      </c>
      <c r="J38" s="51">
        <f t="shared" si="14"/>
        <v>439.35623383738653</v>
      </c>
      <c r="K38" s="227">
        <v>6.5088757399999997</v>
      </c>
      <c r="L38" s="52" t="s">
        <v>11</v>
      </c>
      <c r="M38" s="166">
        <f t="shared" si="15"/>
        <v>-3.3898302689060023E-2</v>
      </c>
      <c r="N38" s="53">
        <v>15</v>
      </c>
    </row>
    <row r="39" spans="1:14" s="2" customFormat="1" ht="35.1" customHeight="1">
      <c r="A39" s="22">
        <v>35</v>
      </c>
      <c r="B39" s="23" t="s">
        <v>39</v>
      </c>
      <c r="C39" s="24" t="s">
        <v>33</v>
      </c>
      <c r="D39" s="25" t="s">
        <v>6</v>
      </c>
      <c r="E39" s="367">
        <v>7.7942079661017001</v>
      </c>
      <c r="F39" s="26" t="s">
        <v>11</v>
      </c>
      <c r="G39" s="27">
        <v>0.92</v>
      </c>
      <c r="H39" s="28" t="s">
        <v>133</v>
      </c>
      <c r="I39" s="29">
        <f>(E39*1000)/(11000*0.92)</f>
        <v>0.77017865277684783</v>
      </c>
      <c r="J39" s="30">
        <f t="shared" ref="J39:J42" si="16">+(I39/$I$5)*100</f>
        <v>463.59286404684303</v>
      </c>
      <c r="K39" s="225">
        <v>7.282616</v>
      </c>
      <c r="L39" s="31" t="s">
        <v>11</v>
      </c>
      <c r="M39" s="80">
        <f t="shared" ref="M39:M42" si="17">+(E39/K39)-1</f>
        <v>7.0248378618576135E-2</v>
      </c>
      <c r="N39" s="54">
        <v>27</v>
      </c>
    </row>
    <row r="40" spans="1:14" s="2" customFormat="1" ht="35.1" customHeight="1">
      <c r="A40" s="32">
        <v>36</v>
      </c>
      <c r="B40" s="33" t="s">
        <v>41</v>
      </c>
      <c r="C40" s="34" t="s">
        <v>34</v>
      </c>
      <c r="D40" s="35" t="s">
        <v>7</v>
      </c>
      <c r="E40" s="368">
        <v>8.0714611016949149</v>
      </c>
      <c r="F40" s="36" t="s">
        <v>11</v>
      </c>
      <c r="G40" s="37">
        <v>0.92</v>
      </c>
      <c r="H40" s="38" t="s">
        <v>134</v>
      </c>
      <c r="I40" s="39">
        <f>(E40*1000)/(11100*0.92)</f>
        <v>0.79038984544603552</v>
      </c>
      <c r="J40" s="40">
        <f t="shared" si="16"/>
        <v>475.75856698021954</v>
      </c>
      <c r="K40" s="226">
        <v>7.3059050000000001</v>
      </c>
      <c r="L40" s="41" t="s">
        <v>11</v>
      </c>
      <c r="M40" s="81">
        <f t="shared" si="17"/>
        <v>0.1047859370871802</v>
      </c>
      <c r="N40" s="55">
        <v>29</v>
      </c>
    </row>
    <row r="41" spans="1:14" s="11" customFormat="1" ht="35.1" customHeight="1">
      <c r="A41" s="68">
        <v>37</v>
      </c>
      <c r="B41" s="69" t="s">
        <v>29</v>
      </c>
      <c r="C41" s="70" t="s">
        <v>30</v>
      </c>
      <c r="D41" s="71" t="s">
        <v>5</v>
      </c>
      <c r="E41" s="213">
        <v>0.73937201494747995</v>
      </c>
      <c r="F41" s="72" t="s">
        <v>13</v>
      </c>
      <c r="G41" s="73">
        <v>0.99</v>
      </c>
      <c r="H41" s="74" t="s">
        <v>92</v>
      </c>
      <c r="I41" s="75">
        <f>(E41*1000)/(860*0.99)</f>
        <v>0.86841909202194023</v>
      </c>
      <c r="J41" s="76">
        <f t="shared" si="16"/>
        <v>522.72663311541794</v>
      </c>
      <c r="K41" s="228">
        <v>0.67874524999999997</v>
      </c>
      <c r="L41" s="77" t="s">
        <v>13</v>
      </c>
      <c r="M41" s="170">
        <f t="shared" si="17"/>
        <v>8.9321825747554096E-2</v>
      </c>
      <c r="N41" s="78">
        <v>28</v>
      </c>
    </row>
    <row r="42" spans="1:14" s="2" customFormat="1" ht="35.1" customHeight="1" thickBot="1">
      <c r="A42" s="82">
        <v>38</v>
      </c>
      <c r="B42" s="83" t="s">
        <v>35</v>
      </c>
      <c r="C42" s="84" t="s">
        <v>32</v>
      </c>
      <c r="D42" s="85" t="s">
        <v>6</v>
      </c>
      <c r="E42" s="369">
        <v>8.8559322033898304</v>
      </c>
      <c r="F42" s="86" t="s">
        <v>11</v>
      </c>
      <c r="G42" s="87">
        <v>0.9</v>
      </c>
      <c r="H42" s="88" t="s">
        <v>91</v>
      </c>
      <c r="I42" s="89">
        <f>(E42*1000)/(11000*0.9)</f>
        <v>0.89453860640301308</v>
      </c>
      <c r="J42" s="90">
        <f t="shared" si="16"/>
        <v>538.44872621132026</v>
      </c>
      <c r="K42" s="229">
        <v>8.5357819999999993</v>
      </c>
      <c r="L42" s="91" t="s">
        <v>11</v>
      </c>
      <c r="M42" s="92">
        <f t="shared" si="17"/>
        <v>3.7506839255012636E-2</v>
      </c>
      <c r="N42" s="93">
        <v>25</v>
      </c>
    </row>
    <row r="43" spans="1:14" s="2" customFormat="1" ht="20.25" customHeight="1">
      <c r="A43" s="323" t="s">
        <v>1</v>
      </c>
      <c r="B43" s="324"/>
      <c r="C43" s="325"/>
      <c r="D43" s="357" t="s">
        <v>2</v>
      </c>
      <c r="E43" s="358"/>
      <c r="F43" s="358"/>
      <c r="G43" s="358"/>
      <c r="H43" s="358"/>
      <c r="I43" s="358"/>
      <c r="J43" s="358"/>
      <c r="K43" s="358"/>
      <c r="L43" s="359"/>
      <c r="M43" s="360" t="s">
        <v>49</v>
      </c>
      <c r="N43" s="361"/>
    </row>
    <row r="44" spans="1:14" s="2" customFormat="1" ht="23.25" customHeight="1">
      <c r="A44" s="326"/>
      <c r="B44" s="327"/>
      <c r="C44" s="328"/>
      <c r="D44" s="302" t="s">
        <v>96</v>
      </c>
      <c r="E44" s="303"/>
      <c r="F44" s="303"/>
      <c r="G44" s="303"/>
      <c r="H44" s="304"/>
      <c r="I44" s="302" t="s">
        <v>97</v>
      </c>
      <c r="J44" s="303"/>
      <c r="K44" s="303"/>
      <c r="L44" s="304"/>
      <c r="M44" s="362"/>
      <c r="N44" s="363"/>
    </row>
    <row r="45" spans="1:14" s="2" customFormat="1" ht="17.25" customHeight="1">
      <c r="A45" s="292" t="s">
        <v>47</v>
      </c>
      <c r="B45" s="293"/>
      <c r="C45" s="294"/>
      <c r="D45" s="370">
        <v>7.6036000000000001</v>
      </c>
      <c r="E45" s="371"/>
      <c r="F45" s="371"/>
      <c r="G45" s="290" t="s">
        <v>15</v>
      </c>
      <c r="H45" s="291"/>
      <c r="I45" s="374">
        <v>5.7152000000000003</v>
      </c>
      <c r="J45" s="375"/>
      <c r="K45" s="290" t="s">
        <v>15</v>
      </c>
      <c r="L45" s="291"/>
      <c r="M45" s="321">
        <f>+(D45/I45)-1</f>
        <v>0.3304171332586785</v>
      </c>
      <c r="N45" s="322"/>
    </row>
    <row r="46" spans="1:14" s="2" customFormat="1" ht="17.25" customHeight="1" thickBot="1">
      <c r="A46" s="318" t="s">
        <v>17</v>
      </c>
      <c r="B46" s="319"/>
      <c r="C46" s="320"/>
      <c r="D46" s="372">
        <v>9.0246999999999993</v>
      </c>
      <c r="E46" s="373"/>
      <c r="F46" s="373"/>
      <c r="G46" s="295" t="s">
        <v>15</v>
      </c>
      <c r="H46" s="296"/>
      <c r="I46" s="376">
        <v>6.3235000000000001</v>
      </c>
      <c r="J46" s="377"/>
      <c r="K46" s="295" t="s">
        <v>15</v>
      </c>
      <c r="L46" s="296"/>
      <c r="M46" s="297">
        <f>+(D46/I46)-1</f>
        <v>0.42716849845813232</v>
      </c>
      <c r="N46" s="298"/>
    </row>
    <row r="47" spans="1:14" s="2" customFormat="1" ht="22.5" customHeight="1" thickBot="1">
      <c r="A47" s="299" t="s">
        <v>53</v>
      </c>
      <c r="B47" s="300"/>
      <c r="C47" s="300"/>
      <c r="D47" s="300"/>
      <c r="E47" s="300"/>
      <c r="F47" s="300"/>
      <c r="G47" s="300"/>
      <c r="H47" s="300"/>
      <c r="I47" s="300"/>
      <c r="J47" s="300"/>
      <c r="K47" s="300"/>
      <c r="L47" s="300"/>
      <c r="M47" s="300"/>
      <c r="N47" s="301"/>
    </row>
    <row r="48" spans="1:14" s="2" customFormat="1" ht="22.5" customHeight="1">
      <c r="A48" s="284" t="s">
        <v>0</v>
      </c>
      <c r="B48" s="285"/>
      <c r="C48" s="285"/>
      <c r="D48" s="285"/>
      <c r="E48" s="285"/>
      <c r="F48" s="285"/>
      <c r="G48" s="285"/>
      <c r="H48" s="285"/>
      <c r="I48" s="285"/>
      <c r="J48" s="285"/>
      <c r="K48" s="285"/>
      <c r="L48" s="285"/>
      <c r="M48" s="285"/>
      <c r="N48" s="286"/>
    </row>
    <row r="49" spans="1:14" s="2" customFormat="1" ht="18" customHeight="1">
      <c r="A49" s="287" t="s">
        <v>59</v>
      </c>
      <c r="B49" s="288"/>
      <c r="C49" s="288"/>
      <c r="D49" s="288"/>
      <c r="E49" s="288"/>
      <c r="F49" s="288"/>
      <c r="G49" s="288"/>
      <c r="H49" s="288"/>
      <c r="I49" s="288"/>
      <c r="J49" s="288"/>
      <c r="K49" s="288"/>
      <c r="L49" s="288"/>
      <c r="M49" s="288"/>
      <c r="N49" s="289"/>
    </row>
    <row r="50" spans="1:14" s="2" customFormat="1" ht="33" customHeight="1">
      <c r="A50" s="287" t="s">
        <v>58</v>
      </c>
      <c r="B50" s="308"/>
      <c r="C50" s="308"/>
      <c r="D50" s="308"/>
      <c r="E50" s="308"/>
      <c r="F50" s="308"/>
      <c r="G50" s="308"/>
      <c r="H50" s="308"/>
      <c r="I50" s="308"/>
      <c r="J50" s="308"/>
      <c r="K50" s="308"/>
      <c r="L50" s="308"/>
      <c r="M50" s="308"/>
      <c r="N50" s="309"/>
    </row>
    <row r="51" spans="1:14" s="2" customFormat="1" ht="61.5" customHeight="1">
      <c r="A51" s="287" t="s">
        <v>135</v>
      </c>
      <c r="B51" s="308"/>
      <c r="C51" s="308"/>
      <c r="D51" s="308"/>
      <c r="E51" s="308"/>
      <c r="F51" s="308"/>
      <c r="G51" s="308"/>
      <c r="H51" s="308"/>
      <c r="I51" s="308"/>
      <c r="J51" s="308"/>
      <c r="K51" s="308"/>
      <c r="L51" s="308"/>
      <c r="M51" s="308"/>
      <c r="N51" s="309"/>
    </row>
    <row r="52" spans="1:14" s="3" customFormat="1" ht="99.75" customHeight="1">
      <c r="A52" s="287" t="s">
        <v>57</v>
      </c>
      <c r="B52" s="308"/>
      <c r="C52" s="308"/>
      <c r="D52" s="308"/>
      <c r="E52" s="308"/>
      <c r="F52" s="308"/>
      <c r="G52" s="308"/>
      <c r="H52" s="308"/>
      <c r="I52" s="308"/>
      <c r="J52" s="308"/>
      <c r="K52" s="308"/>
      <c r="L52" s="308"/>
      <c r="M52" s="308"/>
      <c r="N52" s="309"/>
    </row>
    <row r="53" spans="1:14" s="2" customFormat="1" ht="20.25" customHeight="1">
      <c r="A53" s="287" t="s">
        <v>98</v>
      </c>
      <c r="B53" s="308"/>
      <c r="C53" s="308"/>
      <c r="D53" s="308"/>
      <c r="E53" s="308"/>
      <c r="F53" s="308"/>
      <c r="G53" s="308"/>
      <c r="H53" s="308"/>
      <c r="I53" s="308"/>
      <c r="J53" s="308"/>
      <c r="K53" s="308"/>
      <c r="L53" s="308"/>
      <c r="M53" s="308"/>
      <c r="N53" s="309"/>
    </row>
    <row r="54" spans="1:14" s="2" customFormat="1" ht="36.75" customHeight="1">
      <c r="A54" s="287" t="s">
        <v>136</v>
      </c>
      <c r="B54" s="308"/>
      <c r="C54" s="308"/>
      <c r="D54" s="308"/>
      <c r="E54" s="308"/>
      <c r="F54" s="308"/>
      <c r="G54" s="308"/>
      <c r="H54" s="308"/>
      <c r="I54" s="308"/>
      <c r="J54" s="308"/>
      <c r="K54" s="308"/>
      <c r="L54" s="308"/>
      <c r="M54" s="308"/>
      <c r="N54" s="309"/>
    </row>
    <row r="55" spans="1:14" s="2" customFormat="1" ht="45" customHeight="1">
      <c r="A55" s="310" t="s">
        <v>137</v>
      </c>
      <c r="B55" s="311"/>
      <c r="C55" s="311"/>
      <c r="D55" s="311"/>
      <c r="E55" s="311"/>
      <c r="F55" s="311"/>
      <c r="G55" s="311"/>
      <c r="H55" s="311"/>
      <c r="I55" s="311"/>
      <c r="J55" s="311"/>
      <c r="K55" s="311"/>
      <c r="L55" s="311"/>
      <c r="M55" s="311"/>
      <c r="N55" s="312"/>
    </row>
    <row r="56" spans="1:14" s="2" customFormat="1" ht="52.5" customHeight="1">
      <c r="A56" s="313" t="s">
        <v>99</v>
      </c>
      <c r="B56" s="314"/>
      <c r="C56" s="314"/>
      <c r="D56" s="314"/>
      <c r="E56" s="314"/>
      <c r="F56" s="314"/>
      <c r="G56" s="314"/>
      <c r="H56" s="314"/>
      <c r="I56" s="314"/>
      <c r="J56" s="314"/>
      <c r="K56" s="314"/>
      <c r="L56" s="314"/>
      <c r="M56" s="314"/>
      <c r="N56" s="315"/>
    </row>
    <row r="57" spans="1:14" s="2" customFormat="1" ht="51" customHeight="1">
      <c r="A57" s="287" t="s">
        <v>100</v>
      </c>
      <c r="B57" s="308"/>
      <c r="C57" s="308"/>
      <c r="D57" s="308"/>
      <c r="E57" s="308"/>
      <c r="F57" s="308"/>
      <c r="G57" s="308"/>
      <c r="H57" s="308"/>
      <c r="I57" s="308"/>
      <c r="J57" s="308"/>
      <c r="K57" s="308"/>
      <c r="L57" s="308"/>
      <c r="M57" s="308"/>
      <c r="N57" s="309"/>
    </row>
    <row r="58" spans="1:14" s="2" customFormat="1" ht="81.75" customHeight="1">
      <c r="A58" s="287" t="s">
        <v>101</v>
      </c>
      <c r="B58" s="316"/>
      <c r="C58" s="316"/>
      <c r="D58" s="316"/>
      <c r="E58" s="316"/>
      <c r="F58" s="316"/>
      <c r="G58" s="316"/>
      <c r="H58" s="316"/>
      <c r="I58" s="316"/>
      <c r="J58" s="316"/>
      <c r="K58" s="316"/>
      <c r="L58" s="316"/>
      <c r="M58" s="316"/>
      <c r="N58" s="317"/>
    </row>
    <row r="59" spans="1:14" s="2" customFormat="1" ht="21" customHeight="1">
      <c r="A59" s="305" t="s">
        <v>102</v>
      </c>
      <c r="B59" s="306"/>
      <c r="C59" s="306"/>
      <c r="D59" s="306"/>
      <c r="E59" s="306"/>
      <c r="F59" s="306"/>
      <c r="G59" s="306"/>
      <c r="H59" s="306"/>
      <c r="I59" s="306"/>
      <c r="J59" s="306"/>
      <c r="K59" s="306"/>
      <c r="L59" s="306"/>
      <c r="M59" s="306"/>
      <c r="N59" s="307"/>
    </row>
    <row r="60" spans="1:14" s="2" customFormat="1" ht="50.25" customHeight="1">
      <c r="A60" s="4"/>
      <c r="B60" s="4"/>
      <c r="C60" s="4"/>
      <c r="D60" s="4"/>
      <c r="E60" s="5"/>
      <c r="F60" s="6"/>
      <c r="G60" s="4"/>
      <c r="H60" s="4"/>
      <c r="I60" s="7"/>
      <c r="J60" s="8"/>
      <c r="K60" s="7"/>
      <c r="L60" s="7"/>
      <c r="M60" s="4"/>
      <c r="N60" s="4"/>
    </row>
    <row r="61" spans="1:14" s="2" customFormat="1" ht="21" customHeight="1">
      <c r="A61" s="4"/>
      <c r="B61" s="4"/>
      <c r="C61" s="4"/>
      <c r="D61" s="4"/>
      <c r="E61" s="5"/>
      <c r="F61" s="6"/>
      <c r="G61" s="4"/>
      <c r="H61" s="4"/>
      <c r="I61" s="7"/>
      <c r="J61" s="8"/>
      <c r="K61" s="7"/>
      <c r="L61" s="7"/>
      <c r="M61" s="4"/>
      <c r="N61" s="4"/>
    </row>
    <row r="63" spans="1:14">
      <c r="E63" s="4"/>
      <c r="F63" s="4"/>
      <c r="I63" s="4"/>
      <c r="J63" s="4"/>
      <c r="K63" s="4"/>
      <c r="L63" s="4"/>
    </row>
  </sheetData>
  <mergeCells count="42">
    <mergeCell ref="A43:C44"/>
    <mergeCell ref="A1:N1"/>
    <mergeCell ref="A2:N2"/>
    <mergeCell ref="C3:C4"/>
    <mergeCell ref="D3:D4"/>
    <mergeCell ref="E3:F4"/>
    <mergeCell ref="G3:G4"/>
    <mergeCell ref="H3:I4"/>
    <mergeCell ref="J3:J4"/>
    <mergeCell ref="K3:L4"/>
    <mergeCell ref="B3:B4"/>
    <mergeCell ref="A3:A4"/>
    <mergeCell ref="M3:N3"/>
    <mergeCell ref="D43:L43"/>
    <mergeCell ref="M43:N44"/>
    <mergeCell ref="D44:H44"/>
    <mergeCell ref="I44:L44"/>
    <mergeCell ref="A59:N59"/>
    <mergeCell ref="A53:N53"/>
    <mergeCell ref="A54:N54"/>
    <mergeCell ref="A55:N55"/>
    <mergeCell ref="A56:N56"/>
    <mergeCell ref="A57:N57"/>
    <mergeCell ref="A58:N58"/>
    <mergeCell ref="A52:N52"/>
    <mergeCell ref="A46:C46"/>
    <mergeCell ref="D46:F46"/>
    <mergeCell ref="G46:H46"/>
    <mergeCell ref="I46:J46"/>
    <mergeCell ref="A50:N50"/>
    <mergeCell ref="A51:N51"/>
    <mergeCell ref="M45:N45"/>
    <mergeCell ref="A48:N48"/>
    <mergeCell ref="A49:N49"/>
    <mergeCell ref="G45:H45"/>
    <mergeCell ref="I45:J45"/>
    <mergeCell ref="K45:L45"/>
    <mergeCell ref="A45:C45"/>
    <mergeCell ref="D45:F45"/>
    <mergeCell ref="K46:L46"/>
    <mergeCell ref="M46:N46"/>
    <mergeCell ref="A47:N47"/>
  </mergeCells>
  <printOptions horizontalCentered="1" verticalCentered="1"/>
  <pageMargins left="0" right="0" top="0" bottom="0" header="0" footer="0"/>
  <pageSetup paperSize="9" scale="38" orientation="portrait" r:id="rId1"/>
  <ignoredErrors>
    <ignoredError sqref="I31 I40 I23 I33 I36 I3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2020-11-23T05:56:15Z</dcterms:modified>
</cp:coreProperties>
</file>