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konut!$A$1:$O$44</definedName>
  </definedNames>
  <calcPr calcId="124519"/>
</workbook>
</file>

<file path=xl/calcChain.xml><?xml version="1.0" encoding="utf-8"?>
<calcChain xmlns="http://schemas.openxmlformats.org/spreadsheetml/2006/main">
  <c r="N27" i="11"/>
  <c r="J27"/>
  <c r="N21" l="1"/>
  <c r="J21"/>
  <c r="J19"/>
  <c r="N16"/>
  <c r="J16"/>
  <c r="N14" l="1"/>
  <c r="J14"/>
  <c r="N10"/>
  <c r="J10"/>
  <c r="J8" l="1"/>
  <c r="J18"/>
  <c r="J15"/>
  <c r="J17"/>
  <c r="J11"/>
  <c r="J7"/>
  <c r="J12"/>
  <c r="J9"/>
  <c r="J5"/>
  <c r="K10" s="1"/>
  <c r="J13"/>
  <c r="J6"/>
  <c r="K9" l="1"/>
  <c r="K17"/>
  <c r="K14"/>
  <c r="K6"/>
  <c r="K12"/>
  <c r="K15"/>
  <c r="K13"/>
  <c r="K7"/>
  <c r="K5"/>
  <c r="K27"/>
  <c r="K19"/>
  <c r="K21"/>
  <c r="K16"/>
  <c r="K11"/>
  <c r="K8"/>
  <c r="K18"/>
  <c r="N8"/>
  <c r="N18"/>
  <c r="N12"/>
  <c r="N9"/>
  <c r="N5"/>
  <c r="N13"/>
  <c r="N6"/>
  <c r="N15"/>
  <c r="N17"/>
  <c r="N11"/>
  <c r="N7"/>
  <c r="N33" l="1"/>
  <c r="N32"/>
  <c r="N28" l="1"/>
  <c r="J28"/>
  <c r="K28" s="1"/>
  <c r="N24"/>
  <c r="N26"/>
  <c r="N25"/>
  <c r="N22"/>
  <c r="N23"/>
  <c r="N20"/>
  <c r="N19"/>
  <c r="J24"/>
  <c r="K24" s="1"/>
  <c r="J26"/>
  <c r="K26" s="1"/>
  <c r="J25"/>
  <c r="K25" s="1"/>
  <c r="J22"/>
  <c r="K22" s="1"/>
  <c r="J23"/>
  <c r="K23" s="1"/>
  <c r="J20"/>
  <c r="K20" s="1"/>
</calcChain>
</file>

<file path=xl/sharedStrings.xml><?xml version="1.0" encoding="utf-8"?>
<sst xmlns="http://schemas.openxmlformats.org/spreadsheetml/2006/main" count="183" uniqueCount="105">
  <si>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</si>
  <si>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</si>
  <si>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</si>
  <si>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</si>
  <si>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</si>
  <si>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</si>
  <si>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</si>
  <si>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</si>
  <si>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</si>
  <si>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</si>
  <si>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</si>
  <si>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</si>
  <si>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</si>
  <si>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</si>
  <si>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</si>
  <si>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</si>
  <si>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</si>
  <si>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</si>
  <si>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</si>
  <si>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</si>
  <si>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</si>
  <si>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</si>
  <si>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</si>
  <si>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</si>
  <si>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</si>
  <si>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</si>
  <si>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</si>
  <si>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</si>
  <si>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Sıra No</t>
  </si>
  <si>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</si>
  <si>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</si>
  <si>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</si>
  <si>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</si>
  <si>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</si>
  <si>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</si>
  <si>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</si>
  <si>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</si>
  <si>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</si>
  <si>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</si>
  <si>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</si>
  <si>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</si>
  <si>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</si>
  <si>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</si>
  <si>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</si>
  <si>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</si>
  <si>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</si>
  <si>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</si>
  <si>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</si>
  <si>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</si>
  <si>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</si>
  <si>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</si>
  <si>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</si>
  <si>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</si>
  <si>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</si>
  <si>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</si>
  <si>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</si>
  <si>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</si>
  <si>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</si>
  <si>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</si>
  <si>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</si>
  <si>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İstanbul Avrupa Yakası</t>
    </r>
    <r>
      <rPr>
        <b/>
        <sz val="14"/>
        <rFont val="Arial"/>
        <family val="2"/>
        <charset val="162"/>
      </rPr>
      <t xml:space="preserve">
OPET</t>
    </r>
  </si>
  <si>
    <r>
      <t>Elektrik 
Mesken</t>
    </r>
    <r>
      <rPr>
        <sz val="14"/>
        <rFont val="Arial"/>
        <family val="2"/>
        <charset val="162"/>
      </rPr>
      <t>(8 kWh/gün ve altı)</t>
    </r>
  </si>
  <si>
    <r>
      <t>Elektrik 
Mesken</t>
    </r>
    <r>
      <rPr>
        <sz val="14"/>
        <rFont val="Arial"/>
        <family val="2"/>
        <charset val="162"/>
      </rPr>
      <t>(8 kWh/gün üstü)</t>
    </r>
  </si>
  <si>
    <r>
      <t>Elektrik 
Ticarethane</t>
    </r>
    <r>
      <rPr>
        <sz val="14"/>
        <rFont val="Arial"/>
        <family val="2"/>
        <charset val="162"/>
      </rPr>
      <t>(30 kWh/gün altı)</t>
    </r>
  </si>
  <si>
    <r>
      <t>Elektrik 
Ticarethane</t>
    </r>
    <r>
      <rPr>
        <sz val="14"/>
        <rFont val="Arial"/>
        <family val="2"/>
        <charset val="162"/>
      </rPr>
      <t>(30 kWh/gün üstü)</t>
    </r>
  </si>
  <si>
    <t>3,226931 x 1000
860 x 0,99</t>
  </si>
  <si>
    <t>4,297430 x 1000
860 x 0,99</t>
  </si>
  <si>
    <t>Açıklamalar</t>
  </si>
  <si>
    <t>3,17420 x 1000
4750 x 0,65</t>
  </si>
  <si>
    <t>7,600000 x 1000
7.000 x 0,65</t>
  </si>
  <si>
    <r>
      <t>İstanbul</t>
    </r>
    <r>
      <rPr>
        <b/>
        <sz val="14"/>
        <rFont val="Arial"/>
        <family val="2"/>
        <charset val="162"/>
      </rPr>
      <t xml:space="preserve">
</t>
    </r>
    <r>
      <rPr>
        <b/>
        <sz val="13"/>
        <rFont val="Arial"/>
        <family val="2"/>
        <charset val="162"/>
      </rPr>
      <t>İTHAL KÖMÜR</t>
    </r>
  </si>
  <si>
    <t>1,734582 x 1000
860 x 0,99</t>
  </si>
  <si>
    <t>2,601871 x 1000
860 x 0,99</t>
  </si>
  <si>
    <t xml:space="preserve">6,05194742 x 1000
8250 x 1,07 </t>
  </si>
  <si>
    <t xml:space="preserve">5,1292594 x 1000
8250 x 1,07 </t>
  </si>
  <si>
    <t>5,63205032 x 1000
8250 x 1,07</t>
  </si>
  <si>
    <t>5,29059136 x 1000
8250 x 1,07</t>
  </si>
  <si>
    <t>5,0912988 x 1000
8250 x 1,07</t>
  </si>
  <si>
    <t>5,818825 x 1000
8250 x 1,07</t>
  </si>
  <si>
    <t>5,308636 x 1000
8250 x 1,07</t>
  </si>
  <si>
    <t>5,048082 x 1000
8250 x 1,07</t>
  </si>
  <si>
    <t xml:space="preserve">4,985275 x 1000
8250 x 1,07 </t>
  </si>
  <si>
    <t xml:space="preserve">5,162216 x 1000
8250 x 1,07 </t>
  </si>
  <si>
    <t xml:space="preserve">5,574070 x 1000
8250 x 1,07 </t>
  </si>
  <si>
    <t>5,108664 x 1000
8250 x 1,07</t>
  </si>
  <si>
    <t>5,387754 x 1000
8250 x 1,07</t>
  </si>
  <si>
    <t>5,742150 x 1000
8250 x 1,07</t>
  </si>
  <si>
    <r>
      <rPr>
        <b/>
        <sz val="12"/>
        <rFont val="Arial"/>
        <family val="2"/>
        <charset val="162"/>
      </rPr>
      <t>04 Kasım 2021</t>
    </r>
    <r>
      <rPr>
        <sz val="12"/>
        <rFont val="Arial"/>
        <family val="2"/>
        <charset val="162"/>
      </rPr>
      <t xml:space="preserve">
Tarihindeki 
Birim Fiyatları </t>
    </r>
  </si>
  <si>
    <r>
      <t xml:space="preserve">30 Kasım 2022
</t>
    </r>
    <r>
      <rPr>
        <sz val="12"/>
        <rFont val="Arial"/>
        <family val="2"/>
        <charset val="162"/>
      </rPr>
      <t>Tarihindeki
Birim Fiyat</t>
    </r>
  </si>
  <si>
    <r>
      <t xml:space="preserve">(  30 Kasım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</si>
  <si>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30 Kasım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</si>
  <si>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Kasım 2022
04 Kasım 2021</t>
  </si>
  <si>
    <r>
      <t xml:space="preserve">30 Kasım </t>
    </r>
    <r>
      <rPr>
        <b/>
        <sz val="12"/>
        <rFont val="Arial"/>
        <family val="2"/>
        <charset val="162"/>
      </rPr>
      <t>2022</t>
    </r>
    <r>
      <rPr>
        <sz val="12"/>
        <rFont val="Arial"/>
        <family val="2"/>
        <charset val="162"/>
      </rPr>
      <t xml:space="preserve"> tarihinde</t>
    </r>
  </si>
  <si>
    <r>
      <t xml:space="preserve">30 Kasım </t>
    </r>
    <r>
      <rPr>
        <b/>
        <sz val="12"/>
        <rFont val="Arial"/>
        <family val="2"/>
        <charset val="162"/>
      </rPr>
      <t>2021</t>
    </r>
    <r>
      <rPr>
        <sz val="12"/>
        <rFont val="Arial"/>
        <family val="2"/>
        <charset val="162"/>
      </rPr>
      <t xml:space="preserve"> tarihinde</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</si>
  <si>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30 Eylül 2022 tarihinde yayınlanan, 30 Kasım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</si>
  <si>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30 Kasım 2022 tarihinde geçerli olan, TKİ - ELİ'nin 13 Eylül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2.039TL/ton (KDV Hariç-nakliye bedeli dahil)dir. Bu kömürün alt ısıl değeri ise ELİ Laboratuvar Şube Müdürlüğü'nün Kümülatif Ağırlıklı Komple Analiz Değerleri tablosuna göre 4.750 kcal/kg olarak belirtilmektedir.</t>
    </r>
  </si>
  <si>
    <r>
      <t xml:space="preserve">9.  </t>
    </r>
    <r>
      <rPr>
        <b/>
        <sz val="11"/>
        <rFont val="Arial"/>
        <family val="2"/>
        <charset val="162"/>
      </rPr>
      <t xml:space="preserve">İthal sibirya linyit kömürü </t>
    </r>
    <r>
      <rPr>
        <sz val="11"/>
        <rFont val="Arial"/>
        <family val="2"/>
        <charset val="162"/>
      </rPr>
      <t>fiyatları Hakan Kömür şirketinin Nisan 2022 tarihinde Hakan Kömür şirketinin depolarında geçerli olan; ceviz tipi ithal linyit için nakliye ücreti ve KDV dahil bayi satış fiyatı 125 TL/ 25kg.torba veya 5.000 TL/ton'du. Ancak son dönemde Rusya'dan ithalat yapılamadığından güncel fiyatlar henüz belirlenememektedir. Bu nedenle 30 Kasım 2022 tarihinde "https://www.devletdestekli.com/1-ton-komur-fiyati-ne-kadar/ "  internet sitesinde belirtilen portakal tipi ithal linyit kömürü 7.600 TL/ton (KDV dahil) fiyat örnek olarak alınmıştır.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</si>
  <si>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30 Kasım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</si>
  <si>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rPr>
        <b/>
        <sz val="11"/>
        <rFont val="Arial"/>
        <family val="2"/>
        <charset val="162"/>
      </rPr>
      <t>4. Doğalgaz</t>
    </r>
    <r>
      <rPr>
        <sz val="11"/>
        <rFont val="Arial"/>
        <family val="2"/>
      </rPr>
      <t xml:space="preserve"> birim fiyatları 01 Kasım 2022 tarihinde yayınlanan, 30 Kasım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</si>
  <si>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r>
      <t xml:space="preserve">5. LPG tüpgaz ve Dökmegaz fiyatları </t>
    </r>
    <r>
      <rPr>
        <sz val="11"/>
        <rFont val="Arial"/>
        <family val="2"/>
        <charset val="162"/>
      </rPr>
      <t>04 Kasım 2022 tarihinde yayınlanan</t>
    </r>
    <r>
      <rPr>
        <b/>
        <sz val="11"/>
        <rFont val="Arial"/>
        <family val="2"/>
        <charset val="162"/>
      </rPr>
      <t xml:space="preserve"> İPRAGAZ </t>
    </r>
    <r>
      <rPr>
        <sz val="11"/>
        <rFont val="Arial"/>
        <family val="2"/>
        <charset val="162"/>
      </rPr>
      <t>ve</t>
    </r>
    <r>
      <rPr>
        <b/>
        <sz val="11"/>
        <rFont val="Arial"/>
        <family val="2"/>
        <charset val="162"/>
      </rPr>
      <t xml:space="preserve"> AYGAZ'ın</t>
    </r>
    <r>
      <rPr>
        <sz val="11"/>
        <rFont val="Arial"/>
        <family val="2"/>
        <charset val="162"/>
      </rPr>
      <t xml:space="preserve"> 30 Kasım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</si>
  <si>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30 Kasım 2022 tarihli pompa satış fiyatları sirkülerindeki Fuel Save Diesel (motorin) türü için  İstanbul Avrupa Yakasındaki Bakırköy için mahalli akaryakıt KDV'li satış fiyatları alınmıştır. Motorin birim fiyatı "TL/kg" OPET 'nin pompa satış fiyatları sirkülerindeki Eco Force türü için TL/litre değeri 0,845 dönüşüm katsayısına bölünerek bulunmuştur. Akaryakıt alt ısıl değerleri Tüpraş Teknik Servisler Müdürlüğü'nden 01 Mart 2006 tarininde verilen değerlerdir.</t>
    </r>
  </si>
  <si>
    <t>26,899755 x 1000
11.100 x 1,06</t>
  </si>
  <si>
    <t>26,708333 x 1000
11.000 x 0,90</t>
  </si>
  <si>
    <t>18,020000 x 1000
9.875 x 0,80</t>
  </si>
  <si>
    <t>26,568047 x 1000
10.256 x 0,84</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</si>
</sst>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2">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3.5"/>
      <name val="Arial"/>
      <family val="2"/>
      <charset val="162"/>
    </font>
    <font>
      <b/>
      <sz val="10"/>
      <name val="Arial"/>
      <family val="2"/>
      <charset val="162"/>
    </font>
  </fonts>
  <fills count="22">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theme="0"/>
        <bgColor indexed="64"/>
      </patternFill>
    </fill>
    <fill>
      <patternFill patternType="solid">
        <fgColor rgb="FFFFFFC9"/>
        <bgColor indexed="64"/>
      </patternFill>
    </fill>
    <fill>
      <patternFill patternType="solid">
        <fgColor rgb="FFFFFFB3"/>
        <bgColor indexed="64"/>
      </patternFill>
    </fill>
    <fill>
      <patternFill patternType="solid">
        <fgColor rgb="FFFFFF9B"/>
        <bgColor indexed="64"/>
      </patternFill>
    </fill>
    <fill>
      <patternFill patternType="solid">
        <fgColor rgb="FFFBCBA3"/>
        <bgColor indexed="64"/>
      </patternFill>
    </fill>
    <fill>
      <patternFill patternType="solid">
        <fgColor rgb="FFFDADF3"/>
        <bgColor indexed="64"/>
      </patternFill>
    </fill>
    <fill>
      <patternFill patternType="solid">
        <fgColor rgb="FFFDBFF6"/>
        <bgColor indexed="64"/>
      </patternFill>
    </fill>
    <fill>
      <patternFill patternType="solid">
        <fgColor rgb="FFFED2F9"/>
        <bgColor indexed="64"/>
      </patternFill>
    </fill>
    <fill>
      <patternFill patternType="solid">
        <fgColor rgb="FFFB89ED"/>
        <bgColor indexed="64"/>
      </patternFill>
    </fill>
  </fills>
  <borders count="79">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292">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0" fontId="17" fillId="0" borderId="0" xfId="0" applyFont="1" applyFill="1" applyAlignment="1">
      <alignment horizontal="left"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5" xfId="0" applyFont="1" applyFill="1" applyBorder="1" applyAlignment="1">
      <alignment vertical="center" wrapText="1"/>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4" fillId="7" borderId="56" xfId="0" applyFont="1" applyFill="1" applyBorder="1" applyAlignment="1">
      <alignment horizontal="center" vertical="center" wrapText="1"/>
    </xf>
    <xf numFmtId="0" fontId="8" fillId="7" borderId="57" xfId="0" applyFont="1" applyFill="1" applyBorder="1" applyAlignment="1">
      <alignment horizontal="center" vertical="center" wrapText="1"/>
    </xf>
    <xf numFmtId="0" fontId="8" fillId="7" borderId="58" xfId="0" applyFont="1" applyFill="1" applyBorder="1" applyAlignment="1">
      <alignment horizontal="center" vertical="center" wrapText="1"/>
    </xf>
    <xf numFmtId="168" fontId="10" fillId="7" borderId="56"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3" fontId="15" fillId="10" borderId="71" xfId="0" applyNumberFormat="1" applyFont="1" applyFill="1" applyBorder="1" applyAlignment="1">
      <alignment horizontal="center" vertical="center"/>
    </xf>
    <xf numFmtId="1" fontId="15" fillId="9" borderId="71" xfId="0" applyNumberFormat="1" applyFont="1" applyFill="1" applyBorder="1" applyAlignment="1">
      <alignment horizontal="center" vertical="center"/>
    </xf>
    <xf numFmtId="1" fontId="15" fillId="8" borderId="72" xfId="0" applyNumberFormat="1" applyFont="1" applyFill="1" applyBorder="1" applyAlignment="1">
      <alignment horizontal="center" vertical="center"/>
    </xf>
    <xf numFmtId="0" fontId="6" fillId="7" borderId="10" xfId="0" applyFont="1" applyFill="1" applyBorder="1" applyAlignment="1">
      <alignment horizontal="center" vertical="center" wrapText="1"/>
    </xf>
    <xf numFmtId="1" fontId="15" fillId="7" borderId="71" xfId="0" applyNumberFormat="1" applyFont="1" applyFill="1" applyBorder="1" applyAlignment="1">
      <alignment horizontal="center" vertical="center"/>
    </xf>
    <xf numFmtId="0" fontId="6" fillId="7" borderId="5" xfId="0" applyFont="1" applyFill="1" applyBorder="1" applyAlignment="1">
      <alignmen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0" fontId="8" fillId="7" borderId="5" xfId="0" applyFont="1" applyFill="1" applyBorder="1" applyAlignment="1">
      <alignment vertical="center" wrapText="1"/>
    </xf>
    <xf numFmtId="0" fontId="23" fillId="13" borderId="60" xfId="0" applyFont="1" applyFill="1" applyBorder="1" applyAlignment="1">
      <alignment horizontal="center" vertical="center"/>
    </xf>
    <xf numFmtId="0" fontId="10" fillId="7" borderId="67" xfId="0" applyFont="1" applyFill="1" applyBorder="1" applyAlignment="1">
      <alignment horizontal="center" vertical="center"/>
    </xf>
    <xf numFmtId="0" fontId="10" fillId="8"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9" borderId="2" xfId="0" applyFont="1" applyFill="1" applyBorder="1" applyAlignment="1">
      <alignment horizontal="center" vertical="center"/>
    </xf>
    <xf numFmtId="164" fontId="4" fillId="7" borderId="12"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7" borderId="11" xfId="0" applyNumberFormat="1" applyFont="1" applyFill="1" applyBorder="1" applyAlignment="1">
      <alignment horizontal="right" vertical="center" wrapText="1"/>
    </xf>
    <xf numFmtId="0" fontId="4" fillId="10" borderId="72" xfId="0" applyFont="1" applyFill="1" applyBorder="1" applyAlignment="1">
      <alignment horizontal="center" vertical="center" wrapText="1"/>
    </xf>
    <xf numFmtId="0" fontId="4" fillId="9" borderId="72"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7" borderId="73"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12" borderId="72" xfId="0" applyFont="1" applyFill="1" applyBorder="1" applyAlignment="1">
      <alignment horizontal="center" vertical="center" wrapText="1"/>
    </xf>
    <xf numFmtId="0" fontId="16" fillId="12" borderId="74" xfId="0" applyFont="1" applyFill="1" applyBorder="1" applyAlignment="1">
      <alignment horizontal="center" vertical="center" wrapText="1"/>
    </xf>
    <xf numFmtId="9" fontId="8" fillId="7" borderId="12" xfId="0" applyNumberFormat="1" applyFont="1" applyFill="1" applyBorder="1" applyAlignment="1">
      <alignment horizontal="center" vertical="center"/>
    </xf>
    <xf numFmtId="0" fontId="6" fillId="10" borderId="9" xfId="0" applyFont="1" applyFill="1" applyBorder="1" applyAlignment="1">
      <alignment horizontal="center" vertical="center" wrapText="1"/>
    </xf>
    <xf numFmtId="167" fontId="10" fillId="10" borderId="78" xfId="0" applyNumberFormat="1" applyFont="1" applyFill="1" applyBorder="1" applyAlignment="1">
      <alignment horizontal="center" vertical="center"/>
    </xf>
    <xf numFmtId="0" fontId="6" fillId="9" borderId="9" xfId="0" applyFont="1" applyFill="1" applyBorder="1" applyAlignment="1">
      <alignment horizontal="center" vertical="center" wrapText="1"/>
    </xf>
    <xf numFmtId="167" fontId="10" fillId="9" borderId="60" xfId="0" applyNumberFormat="1" applyFont="1" applyFill="1" applyBorder="1" applyAlignment="1">
      <alignment horizontal="center" vertical="center"/>
    </xf>
    <xf numFmtId="0" fontId="6" fillId="8" borderId="9" xfId="0" applyFont="1" applyFill="1" applyBorder="1" applyAlignment="1">
      <alignment horizontal="center" vertical="center" wrapText="1"/>
    </xf>
    <xf numFmtId="167" fontId="10" fillId="8" borderId="78" xfId="0" applyNumberFormat="1" applyFont="1" applyFill="1" applyBorder="1" applyAlignment="1">
      <alignment horizontal="center" vertical="center"/>
    </xf>
    <xf numFmtId="167" fontId="10" fillId="7" borderId="60" xfId="0" applyNumberFormat="1" applyFont="1" applyFill="1" applyBorder="1" applyAlignment="1">
      <alignment horizontal="center" vertical="center"/>
    </xf>
    <xf numFmtId="164" fontId="4" fillId="8" borderId="9" xfId="0" applyNumberFormat="1" applyFont="1" applyFill="1" applyBorder="1" applyAlignment="1">
      <alignment horizontal="right" vertical="center" wrapText="1"/>
    </xf>
    <xf numFmtId="0" fontId="22" fillId="14" borderId="11" xfId="0" applyFont="1" applyFill="1" applyBorder="1" applyAlignment="1">
      <alignment horizontal="center" vertical="center" wrapText="1"/>
    </xf>
    <xf numFmtId="0" fontId="20" fillId="14" borderId="60" xfId="0" applyFont="1" applyFill="1" applyBorder="1" applyAlignment="1">
      <alignment horizontal="center" vertical="center" wrapText="1"/>
    </xf>
    <xf numFmtId="0" fontId="3" fillId="14" borderId="11" xfId="0" applyFont="1" applyFill="1" applyBorder="1" applyAlignment="1">
      <alignment horizontal="center" vertical="center" wrapText="1"/>
    </xf>
    <xf numFmtId="0" fontId="23" fillId="14" borderId="55" xfId="0" applyFont="1" applyFill="1" applyBorder="1" applyAlignment="1">
      <alignment horizontal="center" vertical="center" wrapText="1"/>
    </xf>
    <xf numFmtId="164" fontId="30" fillId="14" borderId="12" xfId="0" applyNumberFormat="1" applyFont="1" applyFill="1" applyBorder="1" applyAlignment="1">
      <alignment horizontal="right"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12" xfId="0" applyFont="1" applyFill="1" applyBorder="1" applyAlignment="1">
      <alignment horizontal="center" vertical="center" wrapText="1"/>
    </xf>
    <xf numFmtId="167" fontId="25" fillId="14" borderId="60" xfId="0" applyNumberFormat="1" applyFont="1" applyFill="1" applyBorder="1" applyAlignment="1">
      <alignment horizontal="center" vertical="center"/>
    </xf>
    <xf numFmtId="3" fontId="15" fillId="14" borderId="71" xfId="0" applyNumberFormat="1" applyFont="1" applyFill="1" applyBorder="1" applyAlignment="1">
      <alignment horizontal="center" vertical="center"/>
    </xf>
    <xf numFmtId="164" fontId="30" fillId="14" borderId="11" xfId="0" applyNumberFormat="1" applyFont="1" applyFill="1" applyBorder="1" applyAlignment="1">
      <alignment horizontal="right" vertical="center" wrapText="1"/>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10" fillId="14" borderId="60"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0" xfId="0" applyFont="1" applyFill="1" applyBorder="1" applyAlignment="1">
      <alignment horizontal="center" vertical="center" wrapText="1"/>
    </xf>
    <xf numFmtId="0" fontId="23" fillId="15" borderId="55" xfId="0" applyFont="1" applyFill="1" applyBorder="1" applyAlignment="1">
      <alignment horizontal="center" vertical="center" wrapText="1"/>
    </xf>
    <xf numFmtId="164" fontId="30" fillId="15" borderId="12" xfId="0" applyNumberFormat="1" applyFont="1" applyFill="1" applyBorder="1" applyAlignment="1">
      <alignment horizontal="right"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12" xfId="0" applyFont="1" applyFill="1" applyBorder="1" applyAlignment="1">
      <alignment horizontal="center" vertical="center" wrapText="1"/>
    </xf>
    <xf numFmtId="167" fontId="25" fillId="15" borderId="60" xfId="0" applyNumberFormat="1" applyFont="1" applyFill="1" applyBorder="1" applyAlignment="1">
      <alignment horizontal="center" vertical="center"/>
    </xf>
    <xf numFmtId="3" fontId="15" fillId="15" borderId="71" xfId="0" applyNumberFormat="1" applyFont="1" applyFill="1" applyBorder="1" applyAlignment="1">
      <alignment horizontal="center" vertical="center"/>
    </xf>
    <xf numFmtId="164" fontId="30" fillId="15" borderId="11" xfId="0" applyNumberFormat="1" applyFont="1" applyFill="1" applyBorder="1" applyAlignment="1">
      <alignment horizontal="right" vertical="center" wrapText="1"/>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0" fontId="10" fillId="15" borderId="60" xfId="0" applyFont="1" applyFill="1" applyBorder="1" applyAlignment="1">
      <alignment horizontal="center" vertical="center"/>
    </xf>
    <xf numFmtId="0" fontId="5" fillId="15" borderId="11" xfId="0" applyFont="1" applyFill="1" applyBorder="1" applyAlignment="1">
      <alignment horizontal="center" vertical="center" wrapText="1"/>
    </xf>
    <xf numFmtId="0" fontId="3" fillId="15" borderId="71" xfId="0" applyFont="1" applyFill="1" applyBorder="1" applyAlignment="1">
      <alignment horizontal="center" vertical="center" wrapText="1"/>
    </xf>
    <xf numFmtId="0" fontId="23" fillId="15" borderId="5" xfId="0" applyFont="1" applyFill="1" applyBorder="1" applyAlignment="1">
      <alignment horizontal="center" vertical="center" wrapText="1"/>
    </xf>
    <xf numFmtId="0" fontId="22" fillId="15" borderId="11" xfId="0" applyFont="1" applyFill="1" applyBorder="1" applyAlignment="1">
      <alignment horizontal="center" vertical="center" wrapText="1"/>
    </xf>
    <xf numFmtId="0" fontId="3" fillId="16" borderId="11" xfId="0" applyFont="1" applyFill="1" applyBorder="1" applyAlignment="1">
      <alignment horizontal="center" vertical="center" wrapText="1"/>
    </xf>
    <xf numFmtId="0" fontId="20" fillId="16" borderId="60" xfId="0" applyFont="1" applyFill="1" applyBorder="1" applyAlignment="1">
      <alignment horizontal="center" vertical="center" wrapText="1"/>
    </xf>
    <xf numFmtId="0" fontId="3" fillId="16" borderId="71" xfId="0" applyFont="1" applyFill="1" applyBorder="1" applyAlignment="1">
      <alignment horizontal="center" vertical="center" wrapText="1"/>
    </xf>
    <xf numFmtId="0" fontId="23" fillId="16" borderId="5" xfId="0" applyFont="1" applyFill="1" applyBorder="1" applyAlignment="1">
      <alignment horizontal="center" vertical="center" wrapText="1"/>
    </xf>
    <xf numFmtId="164" fontId="30" fillId="16" borderId="12" xfId="0" applyNumberFormat="1" applyFont="1" applyFill="1" applyBorder="1" applyAlignment="1">
      <alignment horizontal="right" vertical="center" wrapText="1"/>
    </xf>
    <xf numFmtId="3" fontId="5" fillId="16" borderId="5" xfId="0" applyNumberFormat="1" applyFont="1" applyFill="1" applyBorder="1" applyAlignment="1">
      <alignment vertical="center" wrapText="1"/>
    </xf>
    <xf numFmtId="9" fontId="23" fillId="16" borderId="12" xfId="0" applyNumberFormat="1" applyFont="1" applyFill="1" applyBorder="1" applyAlignment="1">
      <alignment horizontal="center" vertical="center"/>
    </xf>
    <xf numFmtId="0" fontId="24" fillId="16" borderId="12" xfId="0" applyFont="1" applyFill="1" applyBorder="1" applyAlignment="1">
      <alignment horizontal="center" vertical="center" wrapText="1"/>
    </xf>
    <xf numFmtId="167" fontId="25" fillId="16" borderId="60" xfId="0" applyNumberFormat="1" applyFont="1" applyFill="1" applyBorder="1" applyAlignment="1">
      <alignment horizontal="center" vertical="center"/>
    </xf>
    <xf numFmtId="3" fontId="15" fillId="16" borderId="71" xfId="0" applyNumberFormat="1" applyFont="1" applyFill="1" applyBorder="1" applyAlignment="1">
      <alignment horizontal="center" vertical="center"/>
    </xf>
    <xf numFmtId="164" fontId="30" fillId="16" borderId="11" xfId="0" applyNumberFormat="1" applyFont="1" applyFill="1" applyBorder="1" applyAlignment="1">
      <alignment horizontal="right" vertical="center" wrapText="1"/>
    </xf>
    <xf numFmtId="166" fontId="24" fillId="16" borderId="5" xfId="0" applyNumberFormat="1" applyFont="1" applyFill="1" applyBorder="1" applyAlignment="1">
      <alignment vertical="center" wrapText="1"/>
    </xf>
    <xf numFmtId="168" fontId="10" fillId="16" borderId="10" xfId="0" applyNumberFormat="1" applyFont="1" applyFill="1" applyBorder="1" applyAlignment="1">
      <alignment horizontal="right" vertical="center"/>
    </xf>
    <xf numFmtId="0" fontId="10" fillId="16" borderId="60" xfId="0" applyFont="1" applyFill="1" applyBorder="1" applyAlignment="1">
      <alignment horizontal="center" vertical="center"/>
    </xf>
    <xf numFmtId="0" fontId="22"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3" fillId="16" borderId="55"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3" fillId="11" borderId="71" xfId="0" applyFont="1" applyFill="1" applyBorder="1" applyAlignment="1">
      <alignment horizontal="center" vertical="center" wrapText="1"/>
    </xf>
    <xf numFmtId="0" fontId="8" fillId="11" borderId="5" xfId="0" applyFont="1" applyFill="1" applyBorder="1" applyAlignment="1">
      <alignment horizontal="center" vertical="center" wrapText="1"/>
    </xf>
    <xf numFmtId="164" fontId="4" fillId="11" borderId="9" xfId="0" applyNumberFormat="1" applyFont="1" applyFill="1" applyBorder="1" applyAlignment="1">
      <alignment horizontal="right" vertical="center" wrapText="1"/>
    </xf>
    <xf numFmtId="0" fontId="8" fillId="11" borderId="4" xfId="0" applyFont="1" applyFill="1" applyBorder="1" applyAlignment="1">
      <alignment vertical="center" wrapText="1"/>
    </xf>
    <xf numFmtId="9" fontId="8" fillId="11" borderId="9" xfId="0" applyNumberFormat="1" applyFont="1" applyFill="1" applyBorder="1" applyAlignment="1">
      <alignment horizontal="center" vertical="center"/>
    </xf>
    <xf numFmtId="0" fontId="6" fillId="11" borderId="9" xfId="0" applyFont="1" applyFill="1" applyBorder="1" applyAlignment="1">
      <alignment horizontal="center" vertical="center" wrapText="1"/>
    </xf>
    <xf numFmtId="167" fontId="10" fillId="11" borderId="78" xfId="0" applyNumberFormat="1" applyFont="1" applyFill="1" applyBorder="1" applyAlignment="1">
      <alignment horizontal="center" vertical="center"/>
    </xf>
    <xf numFmtId="1" fontId="15" fillId="11" borderId="72" xfId="0" applyNumberFormat="1" applyFont="1" applyFill="1" applyBorder="1" applyAlignment="1">
      <alignment horizontal="center" vertical="center"/>
    </xf>
    <xf numFmtId="164" fontId="4" fillId="11" borderId="13" xfId="0" applyNumberFormat="1" applyFont="1" applyFill="1" applyBorder="1" applyAlignment="1">
      <alignment horizontal="right" vertical="center" wrapText="1"/>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10" fillId="11" borderId="3" xfId="0" applyFont="1" applyFill="1" applyBorder="1" applyAlignment="1">
      <alignment horizontal="center" vertical="center"/>
    </xf>
    <xf numFmtId="0" fontId="4" fillId="17" borderId="55"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3" fillId="17" borderId="71" xfId="0" applyFont="1" applyFill="1" applyBorder="1" applyAlignment="1">
      <alignment horizontal="center" vertical="center" wrapText="1"/>
    </xf>
    <xf numFmtId="0" fontId="8" fillId="17" borderId="5" xfId="0" applyFont="1" applyFill="1" applyBorder="1" applyAlignment="1">
      <alignment horizontal="center" vertical="center" wrapText="1"/>
    </xf>
    <xf numFmtId="164" fontId="4" fillId="17" borderId="12" xfId="0" applyNumberFormat="1" applyFont="1" applyFill="1" applyBorder="1" applyAlignment="1">
      <alignment horizontal="right" vertical="center" wrapText="1"/>
    </xf>
    <xf numFmtId="0" fontId="8" fillId="17" borderId="5" xfId="0" applyFont="1" applyFill="1" applyBorder="1" applyAlignment="1">
      <alignment vertical="center" wrapText="1"/>
    </xf>
    <xf numFmtId="9" fontId="8" fillId="17" borderId="12" xfId="0" applyNumberFormat="1" applyFont="1" applyFill="1" applyBorder="1" applyAlignment="1">
      <alignment horizontal="center" vertical="center"/>
    </xf>
    <xf numFmtId="0" fontId="6" fillId="17" borderId="12" xfId="0" applyFont="1" applyFill="1" applyBorder="1" applyAlignment="1">
      <alignment horizontal="center" vertical="center" wrapText="1"/>
    </xf>
    <xf numFmtId="167" fontId="10" fillId="17" borderId="60" xfId="0" applyNumberFormat="1" applyFont="1" applyFill="1" applyBorder="1" applyAlignment="1">
      <alignment horizontal="center" vertical="center"/>
    </xf>
    <xf numFmtId="1" fontId="15" fillId="17" borderId="71" xfId="0" applyNumberFormat="1" applyFont="1" applyFill="1" applyBorder="1" applyAlignment="1">
      <alignment horizontal="center" vertical="center"/>
    </xf>
    <xf numFmtId="164" fontId="4" fillId="17" borderId="11" xfId="0" applyNumberFormat="1" applyFont="1" applyFill="1" applyBorder="1" applyAlignment="1">
      <alignment horizontal="right" vertical="center" wrapText="1"/>
    </xf>
    <xf numFmtId="0" fontId="6" fillId="17" borderId="5" xfId="0" applyFont="1" applyFill="1" applyBorder="1" applyAlignment="1">
      <alignment vertical="center" wrapText="1"/>
    </xf>
    <xf numFmtId="168" fontId="10" fillId="17" borderId="10" xfId="0" applyNumberFormat="1" applyFont="1" applyFill="1" applyBorder="1" applyAlignment="1">
      <alignment horizontal="right" vertical="center"/>
    </xf>
    <xf numFmtId="0" fontId="10" fillId="17" borderId="60" xfId="0" applyFont="1" applyFill="1" applyBorder="1" applyAlignment="1">
      <alignment horizontal="center" vertical="center"/>
    </xf>
    <xf numFmtId="0" fontId="4" fillId="18" borderId="56" xfId="0" applyFont="1" applyFill="1" applyBorder="1" applyAlignment="1">
      <alignment horizontal="center" vertical="center" wrapText="1"/>
    </xf>
    <xf numFmtId="0" fontId="8" fillId="18" borderId="57" xfId="0" applyFont="1" applyFill="1" applyBorder="1" applyAlignment="1">
      <alignment horizontal="center" vertical="center" wrapText="1"/>
    </xf>
    <xf numFmtId="0" fontId="4" fillId="18" borderId="73" xfId="0" applyFont="1" applyFill="1" applyBorder="1" applyAlignment="1">
      <alignment horizontal="center" vertical="center" wrapText="1"/>
    </xf>
    <xf numFmtId="0" fontId="8" fillId="18" borderId="58" xfId="0" applyFont="1" applyFill="1" applyBorder="1" applyAlignment="1">
      <alignment horizontal="center" vertical="center" wrapText="1"/>
    </xf>
    <xf numFmtId="164" fontId="4" fillId="18" borderId="59" xfId="0" applyNumberFormat="1" applyFont="1" applyFill="1" applyBorder="1" applyAlignment="1">
      <alignment horizontal="right" vertical="center" wrapText="1"/>
    </xf>
    <xf numFmtId="0" fontId="8" fillId="18" borderId="58" xfId="0" applyFont="1" applyFill="1" applyBorder="1" applyAlignment="1">
      <alignment vertical="center" wrapText="1"/>
    </xf>
    <xf numFmtId="9" fontId="8" fillId="18" borderId="59" xfId="0" applyNumberFormat="1" applyFont="1" applyFill="1" applyBorder="1" applyAlignment="1">
      <alignment horizontal="center" vertical="center"/>
    </xf>
    <xf numFmtId="0" fontId="6" fillId="18" borderId="59" xfId="0" applyFont="1" applyFill="1" applyBorder="1" applyAlignment="1">
      <alignment horizontal="center" vertical="center" wrapText="1"/>
    </xf>
    <xf numFmtId="167" fontId="10" fillId="18" borderId="67" xfId="0" applyNumberFormat="1" applyFont="1" applyFill="1" applyBorder="1" applyAlignment="1">
      <alignment horizontal="center" vertical="center"/>
    </xf>
    <xf numFmtId="1" fontId="15" fillId="18" borderId="73" xfId="0" applyNumberFormat="1" applyFont="1" applyFill="1" applyBorder="1" applyAlignment="1">
      <alignment horizontal="center" vertical="center"/>
    </xf>
    <xf numFmtId="164" fontId="4" fillId="18" borderId="68" xfId="0" applyNumberFormat="1" applyFont="1" applyFill="1" applyBorder="1" applyAlignment="1">
      <alignment horizontal="right" vertical="center" wrapText="1"/>
    </xf>
    <xf numFmtId="0" fontId="6" fillId="18" borderId="58" xfId="0" applyFont="1" applyFill="1" applyBorder="1" applyAlignment="1">
      <alignment vertical="center" wrapText="1"/>
    </xf>
    <xf numFmtId="168" fontId="10" fillId="18" borderId="56" xfId="0" applyNumberFormat="1" applyFont="1" applyFill="1" applyBorder="1" applyAlignment="1">
      <alignment horizontal="right" vertical="center"/>
    </xf>
    <xf numFmtId="0" fontId="10" fillId="18" borderId="57"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4" fillId="19" borderId="71" xfId="0" applyFont="1" applyFill="1" applyBorder="1" applyAlignment="1">
      <alignment horizontal="center" vertical="center" wrapText="1"/>
    </xf>
    <xf numFmtId="0" fontId="8" fillId="19" borderId="5" xfId="0" applyFont="1" applyFill="1" applyBorder="1" applyAlignment="1">
      <alignment horizontal="center" vertical="center" wrapText="1"/>
    </xf>
    <xf numFmtId="164" fontId="4" fillId="19" borderId="12" xfId="0" applyNumberFormat="1" applyFont="1" applyFill="1" applyBorder="1" applyAlignment="1">
      <alignment horizontal="right"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12" xfId="0" applyFont="1" applyFill="1" applyBorder="1" applyAlignment="1">
      <alignment horizontal="center" vertical="center" wrapText="1"/>
    </xf>
    <xf numFmtId="167" fontId="10" fillId="19" borderId="60" xfId="0" applyNumberFormat="1" applyFont="1" applyFill="1" applyBorder="1" applyAlignment="1">
      <alignment horizontal="center" vertical="center"/>
    </xf>
    <xf numFmtId="1" fontId="15" fillId="19" borderId="71" xfId="0" applyNumberFormat="1" applyFont="1" applyFill="1" applyBorder="1" applyAlignment="1">
      <alignment horizontal="center" vertical="center"/>
    </xf>
    <xf numFmtId="164" fontId="4" fillId="19" borderId="11" xfId="0" applyNumberFormat="1" applyFont="1" applyFill="1" applyBorder="1" applyAlignment="1">
      <alignment horizontal="right" vertical="center" wrapText="1"/>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10" fillId="19" borderId="3" xfId="0" applyFont="1" applyFill="1" applyBorder="1" applyAlignment="1">
      <alignment horizontal="center" vertical="center"/>
    </xf>
    <xf numFmtId="0" fontId="4" fillId="20" borderId="10" xfId="0" applyFont="1" applyFill="1" applyBorder="1" applyAlignment="1">
      <alignment horizontal="center" vertical="center" wrapText="1"/>
    </xf>
    <xf numFmtId="0" fontId="8" fillId="20" borderId="3" xfId="0" applyFont="1" applyFill="1" applyBorder="1" applyAlignment="1">
      <alignment horizontal="center" vertical="center" wrapText="1"/>
    </xf>
    <xf numFmtId="0" fontId="4" fillId="20" borderId="71" xfId="0" applyFont="1" applyFill="1" applyBorder="1" applyAlignment="1">
      <alignment horizontal="center" vertical="center" wrapText="1"/>
    </xf>
    <xf numFmtId="0" fontId="8" fillId="20" borderId="5" xfId="0" applyFont="1" applyFill="1" applyBorder="1" applyAlignment="1">
      <alignment horizontal="center" vertical="center" wrapText="1"/>
    </xf>
    <xf numFmtId="164" fontId="4" fillId="20" borderId="12" xfId="0" applyNumberFormat="1" applyFont="1" applyFill="1" applyBorder="1" applyAlignment="1">
      <alignment horizontal="right" vertical="center" wrapText="1"/>
    </xf>
    <xf numFmtId="0" fontId="8" fillId="20" borderId="5" xfId="0" applyFont="1" applyFill="1" applyBorder="1" applyAlignment="1">
      <alignment vertical="center" wrapText="1"/>
    </xf>
    <xf numFmtId="9" fontId="8" fillId="20" borderId="12" xfId="0" applyNumberFormat="1" applyFont="1" applyFill="1" applyBorder="1" applyAlignment="1">
      <alignment horizontal="center" vertical="center"/>
    </xf>
    <xf numFmtId="0" fontId="6" fillId="20" borderId="12" xfId="0" applyFont="1" applyFill="1" applyBorder="1" applyAlignment="1">
      <alignment horizontal="center" vertical="center" wrapText="1"/>
    </xf>
    <xf numFmtId="167" fontId="10" fillId="20" borderId="60" xfId="0" applyNumberFormat="1" applyFont="1" applyFill="1" applyBorder="1" applyAlignment="1">
      <alignment horizontal="center" vertical="center"/>
    </xf>
    <xf numFmtId="1" fontId="15" fillId="20" borderId="71" xfId="0" applyNumberFormat="1" applyFont="1" applyFill="1" applyBorder="1" applyAlignment="1">
      <alignment horizontal="center" vertical="center"/>
    </xf>
    <xf numFmtId="164" fontId="4" fillId="20" borderId="11" xfId="0" applyNumberFormat="1" applyFont="1" applyFill="1" applyBorder="1" applyAlignment="1">
      <alignment horizontal="right" vertical="center" wrapText="1"/>
    </xf>
    <xf numFmtId="0" fontId="6" fillId="20" borderId="5" xfId="0" applyFont="1" applyFill="1" applyBorder="1" applyAlignment="1">
      <alignment vertical="center" wrapText="1"/>
    </xf>
    <xf numFmtId="168" fontId="10" fillId="20" borderId="10" xfId="0" applyNumberFormat="1" applyFont="1" applyFill="1" applyBorder="1" applyAlignment="1">
      <alignment horizontal="right" vertical="center"/>
    </xf>
    <xf numFmtId="0" fontId="10" fillId="20" borderId="3" xfId="0" applyFont="1" applyFill="1" applyBorder="1" applyAlignment="1">
      <alignment horizontal="center" vertical="center"/>
    </xf>
    <xf numFmtId="0" fontId="4" fillId="21" borderId="28" xfId="0" applyFont="1" applyFill="1" applyBorder="1" applyAlignment="1">
      <alignment horizontal="center" vertical="center" wrapText="1"/>
    </xf>
    <xf numFmtId="0" fontId="8" fillId="21" borderId="18" xfId="0" applyFont="1" applyFill="1" applyBorder="1" applyAlignment="1">
      <alignment horizontal="center" vertical="center" wrapText="1"/>
    </xf>
    <xf numFmtId="0" fontId="4" fillId="21" borderId="70" xfId="0" applyFont="1" applyFill="1" applyBorder="1" applyAlignment="1">
      <alignment horizontal="center" vertical="center" wrapText="1"/>
    </xf>
    <xf numFmtId="0" fontId="8" fillId="21" borderId="1" xfId="0" applyFont="1" applyFill="1" applyBorder="1" applyAlignment="1">
      <alignment horizontal="center" vertical="center" wrapText="1"/>
    </xf>
    <xf numFmtId="164" fontId="4" fillId="21" borderId="16" xfId="0" applyNumberFormat="1" applyFont="1" applyFill="1" applyBorder="1" applyAlignment="1">
      <alignment horizontal="right" vertical="center" wrapText="1"/>
    </xf>
    <xf numFmtId="0" fontId="8" fillId="21" borderId="1" xfId="0" applyFont="1" applyFill="1" applyBorder="1" applyAlignment="1">
      <alignment vertical="center" wrapText="1"/>
    </xf>
    <xf numFmtId="9" fontId="8" fillId="21" borderId="16" xfId="0" applyNumberFormat="1" applyFont="1" applyFill="1" applyBorder="1" applyAlignment="1">
      <alignment horizontal="center" vertical="center"/>
    </xf>
    <xf numFmtId="0" fontId="6" fillId="21" borderId="16" xfId="0" applyFont="1" applyFill="1" applyBorder="1" applyAlignment="1">
      <alignment horizontal="center" vertical="center" wrapText="1"/>
    </xf>
    <xf numFmtId="167" fontId="10" fillId="21" borderId="14" xfId="0" applyNumberFormat="1" applyFont="1" applyFill="1" applyBorder="1" applyAlignment="1">
      <alignment horizontal="center" vertical="center"/>
    </xf>
    <xf numFmtId="1" fontId="15" fillId="21" borderId="70" xfId="0" applyNumberFormat="1" applyFont="1" applyFill="1" applyBorder="1" applyAlignment="1">
      <alignment horizontal="center" vertical="center"/>
    </xf>
    <xf numFmtId="164" fontId="4" fillId="21" borderId="19" xfId="0" applyNumberFormat="1" applyFont="1" applyFill="1" applyBorder="1" applyAlignment="1">
      <alignment horizontal="right" vertical="center" wrapText="1"/>
    </xf>
    <xf numFmtId="0" fontId="6" fillId="21" borderId="1" xfId="0" applyFont="1" applyFill="1" applyBorder="1" applyAlignment="1">
      <alignment vertical="center" wrapText="1"/>
    </xf>
    <xf numFmtId="168" fontId="10" fillId="21" borderId="15" xfId="0" applyNumberFormat="1" applyFont="1" applyFill="1" applyBorder="1" applyAlignment="1">
      <alignment horizontal="right" vertical="center"/>
    </xf>
    <xf numFmtId="0" fontId="10" fillId="21" borderId="18" xfId="0" applyFont="1" applyFill="1" applyBorder="1" applyAlignment="1">
      <alignment horizontal="center" vertical="center"/>
    </xf>
    <xf numFmtId="0" fontId="6" fillId="13" borderId="65" xfId="0" applyFont="1" applyFill="1" applyBorder="1" applyAlignment="1">
      <alignment horizontal="left" vertical="center" wrapText="1"/>
    </xf>
    <xf numFmtId="0" fontId="6" fillId="13" borderId="30" xfId="0" applyFont="1" applyFill="1" applyBorder="1" applyAlignment="1">
      <alignment horizontal="left" vertical="center" wrapText="1"/>
    </xf>
    <xf numFmtId="0" fontId="6" fillId="13" borderId="31" xfId="0" applyFont="1" applyFill="1" applyBorder="1" applyAlignment="1">
      <alignment horizontal="left" vertical="center" wrapText="1"/>
    </xf>
    <xf numFmtId="0" fontId="16" fillId="12" borderId="61" xfId="0" applyFont="1" applyFill="1" applyBorder="1" applyAlignment="1">
      <alignment horizontal="center" vertical="center" wrapText="1"/>
    </xf>
    <xf numFmtId="0" fontId="16" fillId="12" borderId="62"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1" xfId="0" applyFont="1" applyFill="1" applyBorder="1" applyAlignment="1">
      <alignment horizontal="left" vertical="center"/>
    </xf>
    <xf numFmtId="0" fontId="7" fillId="0" borderId="3" xfId="0" applyFont="1" applyFill="1" applyBorder="1" applyAlignment="1">
      <alignment horizontal="left" vertical="center"/>
    </xf>
    <xf numFmtId="0" fontId="16" fillId="4" borderId="34" xfId="0" applyFont="1" applyFill="1" applyBorder="1" applyAlignment="1">
      <alignment horizontal="center" vertical="center" wrapText="1"/>
    </xf>
    <xf numFmtId="0" fontId="16" fillId="4" borderId="33" xfId="0" applyFont="1" applyFill="1" applyBorder="1" applyAlignment="1">
      <alignment horizontal="center" vertical="center" wrapText="1"/>
    </xf>
    <xf numFmtId="9" fontId="10" fillId="4" borderId="32" xfId="0" applyNumberFormat="1" applyFont="1" applyFill="1" applyBorder="1" applyAlignment="1">
      <alignment horizontal="center" vertical="center"/>
    </xf>
    <xf numFmtId="9" fontId="10" fillId="4" borderId="36" xfId="0" applyNumberFormat="1" applyFont="1" applyFill="1" applyBorder="1" applyAlignment="1">
      <alignment horizontal="center" vertical="center"/>
    </xf>
    <xf numFmtId="9" fontId="10" fillId="3" borderId="37" xfId="0" applyNumberFormat="1" applyFont="1" applyFill="1" applyBorder="1" applyAlignment="1">
      <alignment horizontal="center" vertical="center"/>
    </xf>
    <xf numFmtId="9" fontId="10" fillId="3" borderId="38" xfId="0" applyNumberFormat="1" applyFont="1" applyFill="1" applyBorder="1" applyAlignment="1">
      <alignment horizontal="center" vertical="center"/>
    </xf>
    <xf numFmtId="0" fontId="16" fillId="3" borderId="41"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19" fillId="4" borderId="33" xfId="0" applyFont="1" applyFill="1" applyBorder="1" applyAlignment="1">
      <alignment horizontal="left" vertical="center" wrapText="1"/>
    </xf>
    <xf numFmtId="0" fontId="19" fillId="4" borderId="35"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6" fillId="0" borderId="30" xfId="0" applyFont="1" applyFill="1" applyBorder="1" applyAlignment="1">
      <alignment horizontal="left" vertical="center"/>
    </xf>
    <xf numFmtId="0" fontId="6" fillId="0" borderId="31" xfId="0" applyFont="1" applyFill="1" applyBorder="1" applyAlignment="1">
      <alignment horizontal="left" vertical="center"/>
    </xf>
    <xf numFmtId="166" fontId="30" fillId="4" borderId="32" xfId="0" applyNumberFormat="1" applyFont="1" applyFill="1" applyBorder="1" applyAlignment="1">
      <alignment horizontal="right" vertical="center"/>
    </xf>
    <xf numFmtId="166" fontId="30" fillId="4" borderId="33" xfId="0" applyNumberFormat="1" applyFont="1" applyFill="1" applyBorder="1" applyAlignment="1">
      <alignment horizontal="right" vertical="center"/>
    </xf>
    <xf numFmtId="0" fontId="6" fillId="0" borderId="29"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xf>
    <xf numFmtId="0" fontId="6" fillId="2" borderId="31" xfId="0" applyFont="1" applyFill="1" applyBorder="1" applyAlignment="1">
      <alignment horizontal="left" vertical="center"/>
    </xf>
    <xf numFmtId="0" fontId="4" fillId="6" borderId="48"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47"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0" fillId="3" borderId="39" xfId="0" applyNumberFormat="1" applyFont="1" applyFill="1" applyBorder="1" applyAlignment="1">
      <alignment horizontal="right" vertical="center" wrapText="1"/>
    </xf>
    <xf numFmtId="165" fontId="30" fillId="4" borderId="33" xfId="0" applyNumberFormat="1" applyFont="1" applyFill="1" applyBorder="1" applyAlignment="1">
      <alignment horizontal="right" vertical="center" wrapText="1"/>
    </xf>
    <xf numFmtId="0" fontId="19" fillId="3" borderId="39" xfId="0" applyFont="1" applyFill="1" applyBorder="1" applyAlignment="1">
      <alignment horizontal="left" vertical="center" wrapText="1"/>
    </xf>
    <xf numFmtId="0" fontId="19" fillId="3" borderId="40" xfId="0" applyFont="1" applyFill="1" applyBorder="1" applyAlignment="1">
      <alignment horizontal="left" vertical="center" wrapText="1"/>
    </xf>
    <xf numFmtId="166" fontId="30" fillId="3" borderId="37" xfId="0" applyNumberFormat="1" applyFont="1" applyFill="1" applyBorder="1" applyAlignment="1">
      <alignment horizontal="right" vertical="center"/>
    </xf>
    <xf numFmtId="166" fontId="30" fillId="3" borderId="39" xfId="0" applyNumberFormat="1" applyFont="1" applyFill="1" applyBorder="1" applyAlignment="1">
      <alignment horizontal="right" vertical="center"/>
    </xf>
    <xf numFmtId="0" fontId="31" fillId="0" borderId="74" xfId="0" applyFont="1" applyFill="1" applyBorder="1" applyAlignment="1">
      <alignment horizontal="center" vertical="center" textRotation="90" wrapText="1"/>
    </xf>
    <xf numFmtId="0" fontId="31" fillId="0" borderId="75" xfId="0" applyFont="1" applyFill="1" applyBorder="1" applyAlignment="1">
      <alignment horizontal="center" vertical="center" textRotation="90" wrapText="1"/>
    </xf>
    <xf numFmtId="0" fontId="6" fillId="0" borderId="65" xfId="0" applyFont="1" applyFill="1" applyBorder="1" applyAlignment="1">
      <alignment horizontal="left" vertical="center" wrapText="1"/>
    </xf>
    <xf numFmtId="0" fontId="24" fillId="0" borderId="30" xfId="0" applyFont="1" applyFill="1" applyBorder="1" applyAlignment="1">
      <alignment horizontal="left" vertical="center"/>
    </xf>
    <xf numFmtId="0" fontId="24" fillId="0" borderId="66"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4" xfId="0" applyNumberFormat="1" applyFont="1" applyFill="1" applyBorder="1" applyAlignment="1">
      <alignment horizontal="center" vertical="center" wrapText="1"/>
    </xf>
    <xf numFmtId="164" fontId="5" fillId="12" borderId="45" xfId="0" applyNumberFormat="1" applyFont="1" applyFill="1" applyBorder="1" applyAlignment="1">
      <alignment horizontal="center" vertical="center" wrapText="1"/>
    </xf>
    <xf numFmtId="164" fontId="5" fillId="12" borderId="43" xfId="0" applyNumberFormat="1"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63" xfId="0" applyFont="1" applyFill="1" applyBorder="1" applyAlignment="1">
      <alignment horizontal="center" vertical="center" wrapText="1"/>
    </xf>
    <xf numFmtId="0" fontId="28" fillId="0" borderId="69"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64"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26" xfId="0" applyFont="1" applyFill="1" applyBorder="1" applyAlignment="1">
      <alignment horizontal="center" vertical="center" wrapText="1"/>
    </xf>
    <xf numFmtId="166" fontId="5" fillId="0" borderId="27" xfId="0" applyNumberFormat="1" applyFont="1" applyFill="1" applyBorder="1" applyAlignment="1">
      <alignment horizontal="center" vertical="center" wrapText="1"/>
    </xf>
    <xf numFmtId="166" fontId="3" fillId="0" borderId="77" xfId="0" applyNumberFormat="1" applyFont="1" applyFill="1" applyBorder="1" applyAlignment="1">
      <alignment horizontal="center" vertical="center" wrapText="1"/>
    </xf>
    <xf numFmtId="166" fontId="3" fillId="0" borderId="15" xfId="0" applyNumberFormat="1" applyFont="1" applyFill="1" applyBorder="1" applyAlignment="1">
      <alignment horizontal="center" vertical="center" wrapText="1"/>
    </xf>
    <xf numFmtId="166" fontId="3" fillId="0" borderId="14"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5"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49"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13" fillId="0" borderId="64" xfId="0" applyFont="1" applyFill="1" applyBorder="1" applyAlignment="1">
      <alignment horizontal="center" vertical="center" wrapText="1"/>
    </xf>
    <xf numFmtId="0" fontId="13" fillId="0" borderId="76"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B89ED"/>
      <color rgb="FFFED2F9"/>
      <color rgb="FFFDBFF6"/>
      <color rgb="FFFDADF3"/>
      <color rgb="FFFC9EF1"/>
      <color rgb="FFFBCBA3"/>
      <color rgb="FFFFFF9B"/>
      <color rgb="FFFFFF7D"/>
      <color rgb="FFFFFFA3"/>
      <color rgb="FFFFFFB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241300</xdr:colOff>
      <xdr:row>6</xdr:row>
      <xdr:rowOff>215900</xdr:rowOff>
    </xdr:from>
    <xdr:to>
      <xdr:col>8</xdr:col>
      <xdr:colOff>936625</xdr:colOff>
      <xdr:row>6</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9</xdr:row>
      <xdr:rowOff>228600</xdr:rowOff>
    </xdr:from>
    <xdr:to>
      <xdr:col>8</xdr:col>
      <xdr:colOff>962025</xdr:colOff>
      <xdr:row>9</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16</xdr:row>
      <xdr:rowOff>228600</xdr:rowOff>
    </xdr:from>
    <xdr:to>
      <xdr:col>8</xdr:col>
      <xdr:colOff>987425</xdr:colOff>
      <xdr:row>16</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10</xdr:row>
      <xdr:rowOff>215900</xdr:rowOff>
    </xdr:from>
    <xdr:to>
      <xdr:col>8</xdr:col>
      <xdr:colOff>923925</xdr:colOff>
      <xdr:row>10</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13</xdr:row>
      <xdr:rowOff>228600</xdr:rowOff>
    </xdr:from>
    <xdr:to>
      <xdr:col>8</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7</xdr:row>
      <xdr:rowOff>228600</xdr:rowOff>
    </xdr:from>
    <xdr:to>
      <xdr:col>8</xdr:col>
      <xdr:colOff>962025</xdr:colOff>
      <xdr:row>7</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27</xdr:row>
      <xdr:rowOff>266700</xdr:rowOff>
    </xdr:from>
    <xdr:to>
      <xdr:col>8</xdr:col>
      <xdr:colOff>1063625</xdr:colOff>
      <xdr:row>27</xdr:row>
      <xdr:rowOff>266700</xdr:rowOff>
    </xdr:to>
    <xdr:sp macro="" textlink="">
      <xdr:nvSpPr>
        <xdr:cNvPr id="16" name="Line 49"/>
        <xdr:cNvSpPr>
          <a:spLocks noChangeShapeType="1"/>
        </xdr:cNvSpPr>
      </xdr:nvSpPr>
      <xdr:spPr bwMode="auto">
        <a:xfrm>
          <a:off x="9029700" y="12204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317500</xdr:colOff>
      <xdr:row>24</xdr:row>
      <xdr:rowOff>266700</xdr:rowOff>
    </xdr:from>
    <xdr:to>
      <xdr:col>8</xdr:col>
      <xdr:colOff>1012825</xdr:colOff>
      <xdr:row>24</xdr:row>
      <xdr:rowOff>266700</xdr:rowOff>
    </xdr:to>
    <xdr:sp macro="" textlink="">
      <xdr:nvSpPr>
        <xdr:cNvPr id="20" name="Line 49"/>
        <xdr:cNvSpPr>
          <a:spLocks noChangeShapeType="1"/>
        </xdr:cNvSpPr>
      </xdr:nvSpPr>
      <xdr:spPr bwMode="auto">
        <a:xfrm>
          <a:off x="89789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20</xdr:row>
      <xdr:rowOff>279400</xdr:rowOff>
    </xdr:from>
    <xdr:to>
      <xdr:col>8</xdr:col>
      <xdr:colOff>962025</xdr:colOff>
      <xdr:row>20</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5</xdr:row>
      <xdr:rowOff>228600</xdr:rowOff>
    </xdr:from>
    <xdr:to>
      <xdr:col>8</xdr:col>
      <xdr:colOff>1038225</xdr:colOff>
      <xdr:row>5</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8</xdr:row>
      <xdr:rowOff>215900</xdr:rowOff>
    </xdr:from>
    <xdr:to>
      <xdr:col>8</xdr:col>
      <xdr:colOff>962025</xdr:colOff>
      <xdr:row>8</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23</xdr:col>
      <xdr:colOff>355600</xdr:colOff>
      <xdr:row>13</xdr:row>
      <xdr:rowOff>165100</xdr:rowOff>
    </xdr:from>
    <xdr:to>
      <xdr:col>24</xdr:col>
      <xdr:colOff>441325</xdr:colOff>
      <xdr:row>13</xdr:row>
      <xdr:rowOff>165100</xdr:rowOff>
    </xdr:to>
    <xdr:sp macro="" textlink="">
      <xdr:nvSpPr>
        <xdr:cNvPr id="25" name="Line 49"/>
        <xdr:cNvSpPr>
          <a:spLocks noChangeShapeType="1"/>
        </xdr:cNvSpPr>
      </xdr:nvSpPr>
      <xdr:spPr bwMode="auto">
        <a:xfrm>
          <a:off x="22225000" y="4203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11</xdr:row>
      <xdr:rowOff>228600</xdr:rowOff>
    </xdr:from>
    <xdr:to>
      <xdr:col>8</xdr:col>
      <xdr:colOff>949325</xdr:colOff>
      <xdr:row>11</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18</xdr:row>
      <xdr:rowOff>279400</xdr:rowOff>
    </xdr:from>
    <xdr:to>
      <xdr:col>8</xdr:col>
      <xdr:colOff>974725</xdr:colOff>
      <xdr:row>18</xdr:row>
      <xdr:rowOff>279400</xdr:rowOff>
    </xdr:to>
    <xdr:sp macro="" textlink="">
      <xdr:nvSpPr>
        <xdr:cNvPr id="29" name="Line 49"/>
        <xdr:cNvSpPr>
          <a:spLocks noChangeShapeType="1"/>
        </xdr:cNvSpPr>
      </xdr:nvSpPr>
      <xdr:spPr bwMode="auto">
        <a:xfrm>
          <a:off x="9131300" y="815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17</xdr:row>
      <xdr:rowOff>228600</xdr:rowOff>
    </xdr:from>
    <xdr:to>
      <xdr:col>8</xdr:col>
      <xdr:colOff>936625</xdr:colOff>
      <xdr:row>17</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12</xdr:row>
      <xdr:rowOff>228600</xdr:rowOff>
    </xdr:from>
    <xdr:to>
      <xdr:col>8</xdr:col>
      <xdr:colOff>936625</xdr:colOff>
      <xdr:row>12</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19</xdr:row>
      <xdr:rowOff>254000</xdr:rowOff>
    </xdr:from>
    <xdr:to>
      <xdr:col>8</xdr:col>
      <xdr:colOff>987425</xdr:colOff>
      <xdr:row>19</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21</xdr:row>
      <xdr:rowOff>254000</xdr:rowOff>
    </xdr:from>
    <xdr:to>
      <xdr:col>8</xdr:col>
      <xdr:colOff>898525</xdr:colOff>
      <xdr:row>21</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381000</xdr:colOff>
      <xdr:row>14</xdr:row>
      <xdr:rowOff>215900</xdr:rowOff>
    </xdr:from>
    <xdr:to>
      <xdr:col>8</xdr:col>
      <xdr:colOff>1076325</xdr:colOff>
      <xdr:row>14</xdr:row>
      <xdr:rowOff>215900</xdr:rowOff>
    </xdr:to>
    <xdr:sp macro="" textlink="">
      <xdr:nvSpPr>
        <xdr:cNvPr id="26" name="Line 49"/>
        <xdr:cNvSpPr>
          <a:spLocks noChangeShapeType="1"/>
        </xdr:cNvSpPr>
      </xdr:nvSpPr>
      <xdr:spPr bwMode="auto">
        <a:xfrm>
          <a:off x="8318500" y="6756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26</xdr:row>
      <xdr:rowOff>266700</xdr:rowOff>
    </xdr:from>
    <xdr:to>
      <xdr:col>8</xdr:col>
      <xdr:colOff>1038225</xdr:colOff>
      <xdr:row>26</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22</xdr:row>
      <xdr:rowOff>254000</xdr:rowOff>
    </xdr:from>
    <xdr:to>
      <xdr:col>8</xdr:col>
      <xdr:colOff>923925</xdr:colOff>
      <xdr:row>22</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25</xdr:row>
      <xdr:rowOff>254000</xdr:rowOff>
    </xdr:from>
    <xdr:to>
      <xdr:col>8</xdr:col>
      <xdr:colOff>936625</xdr:colOff>
      <xdr:row>25</xdr:row>
      <xdr:rowOff>254000</xdr:rowOff>
    </xdr:to>
    <xdr:sp macro="" textlink="">
      <xdr:nvSpPr>
        <xdr:cNvPr id="37" name="Line 49"/>
        <xdr:cNvSpPr>
          <a:spLocks noChangeShapeType="1"/>
        </xdr:cNvSpPr>
      </xdr:nvSpPr>
      <xdr:spPr bwMode="auto">
        <a:xfrm>
          <a:off x="8902700" y="11684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23</xdr:row>
      <xdr:rowOff>266700</xdr:rowOff>
    </xdr:from>
    <xdr:to>
      <xdr:col>8</xdr:col>
      <xdr:colOff>898525</xdr:colOff>
      <xdr:row>23</xdr:row>
      <xdr:rowOff>266700</xdr:rowOff>
    </xdr:to>
    <xdr:sp macro="" textlink="">
      <xdr:nvSpPr>
        <xdr:cNvPr id="34" name="Line 49"/>
        <xdr:cNvSpPr>
          <a:spLocks noChangeShapeType="1"/>
        </xdr:cNvSpPr>
      </xdr:nvSpPr>
      <xdr:spPr bwMode="auto">
        <a:xfrm>
          <a:off x="88646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139700</xdr:colOff>
      <xdr:row>15</xdr:row>
      <xdr:rowOff>215900</xdr:rowOff>
    </xdr:from>
    <xdr:to>
      <xdr:col>8</xdr:col>
      <xdr:colOff>835025</xdr:colOff>
      <xdr:row>15</xdr:row>
      <xdr:rowOff>215900</xdr:rowOff>
    </xdr:to>
    <xdr:sp macro="" textlink="">
      <xdr:nvSpPr>
        <xdr:cNvPr id="27" name="Line 49"/>
        <xdr:cNvSpPr>
          <a:spLocks noChangeShapeType="1"/>
        </xdr:cNvSpPr>
      </xdr:nvSpPr>
      <xdr:spPr bwMode="auto">
        <a:xfrm>
          <a:off x="8991600" y="720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51"/>
  <sheetViews>
    <sheetView showGridLines="0" tabSelected="1" zoomScale="75" zoomScaleNormal="75" zoomScaleSheetLayoutView="100" workbookViewId="0">
      <selection activeCell="A13" sqref="A13"/>
    </sheetView>
  </sheetViews>
  <sheetFormatPr defaultRowHeight="12.75"/>
  <cols>
    <col min="1" max="1" width="4.7109375" style="1" customWidth="1"/>
    <col min="2" max="2" width="39" style="1" customWidth="1"/>
    <col min="3" max="3" width="32" style="1" bestFit="1" customWidth="1"/>
    <col min="4" max="4" width="4.85546875" style="1" customWidth="1"/>
    <col min="5" max="5" width="12.28515625" style="1" customWidth="1"/>
    <col min="6" max="6" width="18.85546875" style="3" bestFit="1" customWidth="1"/>
    <col min="7" max="7" width="10.5703125" style="4" customWidth="1"/>
    <col min="8" max="8" width="9.7109375" style="1" bestFit="1" customWidth="1"/>
    <col min="9" max="9" width="19.28515625" style="1" customWidth="1"/>
    <col min="10" max="10" width="14.42578125" style="5" bestFit="1" customWidth="1"/>
    <col min="11" max="11" width="8.85546875" style="6" bestFit="1" customWidth="1"/>
    <col min="12" max="12" width="15.7109375" style="1" customWidth="1"/>
    <col min="13" max="13" width="8.28515625" style="1" customWidth="1"/>
    <col min="14" max="14" width="14" style="1" customWidth="1"/>
    <col min="15" max="15" width="8.140625" style="1" customWidth="1"/>
    <col min="16" max="16" width="5.28515625" style="1" hidden="1" customWidth="1"/>
    <col min="17" max="16384" width="9.140625" style="1"/>
  </cols>
  <sheetData>
    <row r="1" spans="1:15" ht="31.5" customHeight="1">
      <c r="A1" s="255" t="s">
        <v>23</v>
      </c>
      <c r="B1" s="256"/>
      <c r="C1" s="256"/>
      <c r="D1" s="256"/>
      <c r="E1" s="256"/>
      <c r="F1" s="256"/>
      <c r="G1" s="256"/>
      <c r="H1" s="256"/>
      <c r="I1" s="256"/>
      <c r="J1" s="256"/>
      <c r="K1" s="256"/>
      <c r="L1" s="256"/>
      <c r="M1" s="256"/>
      <c r="N1" s="256"/>
      <c r="O1" s="257"/>
    </row>
    <row r="2" spans="1:15" ht="30" customHeight="1" thickBot="1">
      <c r="A2" s="267" t="s">
        <v>89</v>
      </c>
      <c r="B2" s="268"/>
      <c r="C2" s="268"/>
      <c r="D2" s="268"/>
      <c r="E2" s="268"/>
      <c r="F2" s="268"/>
      <c r="G2" s="268"/>
      <c r="H2" s="268"/>
      <c r="I2" s="268"/>
      <c r="J2" s="268"/>
      <c r="K2" s="268"/>
      <c r="L2" s="268"/>
      <c r="M2" s="268"/>
      <c r="N2" s="268"/>
      <c r="O2" s="269"/>
    </row>
    <row r="3" spans="1:15" ht="39" customHeight="1">
      <c r="A3" s="286" t="s">
        <v>28</v>
      </c>
      <c r="B3" s="239" t="s">
        <v>8</v>
      </c>
      <c r="C3" s="288" t="s">
        <v>9</v>
      </c>
      <c r="D3" s="250" t="s">
        <v>67</v>
      </c>
      <c r="E3" s="284" t="s">
        <v>13</v>
      </c>
      <c r="F3" s="265" t="s">
        <v>88</v>
      </c>
      <c r="G3" s="265"/>
      <c r="H3" s="290" t="s">
        <v>16</v>
      </c>
      <c r="I3" s="280" t="s">
        <v>90</v>
      </c>
      <c r="J3" s="281"/>
      <c r="K3" s="263" t="s">
        <v>44</v>
      </c>
      <c r="L3" s="270" t="s">
        <v>87</v>
      </c>
      <c r="M3" s="271"/>
      <c r="N3" s="278" t="s">
        <v>91</v>
      </c>
      <c r="O3" s="279"/>
    </row>
    <row r="4" spans="1:15" ht="28.5" customHeight="1" thickBot="1">
      <c r="A4" s="287"/>
      <c r="B4" s="240"/>
      <c r="C4" s="289"/>
      <c r="D4" s="251"/>
      <c r="E4" s="285"/>
      <c r="F4" s="266"/>
      <c r="G4" s="266"/>
      <c r="H4" s="291"/>
      <c r="I4" s="282"/>
      <c r="J4" s="283"/>
      <c r="K4" s="264"/>
      <c r="L4" s="272"/>
      <c r="M4" s="273"/>
      <c r="N4" s="37" t="s">
        <v>58</v>
      </c>
      <c r="O4" s="38" t="s">
        <v>59</v>
      </c>
    </row>
    <row r="5" spans="1:15" s="10" customFormat="1" ht="35.1" customHeight="1">
      <c r="A5" s="48">
        <v>1</v>
      </c>
      <c r="B5" s="75" t="s">
        <v>37</v>
      </c>
      <c r="C5" s="76" t="s">
        <v>51</v>
      </c>
      <c r="D5" s="77">
        <v>4</v>
      </c>
      <c r="E5" s="78" t="s">
        <v>30</v>
      </c>
      <c r="F5" s="79">
        <v>4.9852749999999997</v>
      </c>
      <c r="G5" s="80" t="s">
        <v>31</v>
      </c>
      <c r="H5" s="81">
        <v>1.07</v>
      </c>
      <c r="I5" s="82" t="s">
        <v>81</v>
      </c>
      <c r="J5" s="83">
        <f>(F5*1000)/(8250*1.07)</f>
        <v>0.56474369866893226</v>
      </c>
      <c r="K5" s="84">
        <f>+(J5/$J$5)*100</f>
        <v>100</v>
      </c>
      <c r="L5" s="85">
        <v>1.862131</v>
      </c>
      <c r="M5" s="86" t="s">
        <v>32</v>
      </c>
      <c r="N5" s="87">
        <f>+(F5/L5)-1</f>
        <v>1.6771881247882128</v>
      </c>
      <c r="O5" s="88">
        <v>15</v>
      </c>
    </row>
    <row r="6" spans="1:15" s="10" customFormat="1" ht="34.5" customHeight="1">
      <c r="A6" s="48">
        <v>2</v>
      </c>
      <c r="B6" s="75" t="s">
        <v>36</v>
      </c>
      <c r="C6" s="76" t="s">
        <v>52</v>
      </c>
      <c r="D6" s="77">
        <v>4</v>
      </c>
      <c r="E6" s="78" t="s">
        <v>30</v>
      </c>
      <c r="F6" s="79">
        <v>5.048082</v>
      </c>
      <c r="G6" s="80" t="s">
        <v>31</v>
      </c>
      <c r="H6" s="81">
        <v>1.07</v>
      </c>
      <c r="I6" s="82" t="s">
        <v>80</v>
      </c>
      <c r="J6" s="83">
        <f t="shared" ref="J6" si="0">(F6*1000)/(8250*1.07)</f>
        <v>0.57185862361937134</v>
      </c>
      <c r="K6" s="84">
        <f t="shared" ref="K6:K28" si="1">+(J6/$J$5)*100</f>
        <v>101.25985025901281</v>
      </c>
      <c r="L6" s="85">
        <v>1.8458140000000001</v>
      </c>
      <c r="M6" s="86" t="s">
        <v>32</v>
      </c>
      <c r="N6" s="87">
        <f t="shared" ref="N6" si="2">+(F6/L6)-1</f>
        <v>1.7348811960468389</v>
      </c>
      <c r="O6" s="88">
        <v>18</v>
      </c>
    </row>
    <row r="7" spans="1:15" s="10" customFormat="1" ht="35.1" customHeight="1">
      <c r="A7" s="48">
        <v>3</v>
      </c>
      <c r="B7" s="77" t="s">
        <v>39</v>
      </c>
      <c r="C7" s="76" t="s">
        <v>49</v>
      </c>
      <c r="D7" s="77">
        <v>4</v>
      </c>
      <c r="E7" s="78" t="s">
        <v>30</v>
      </c>
      <c r="F7" s="79">
        <v>5.0912987999999997</v>
      </c>
      <c r="G7" s="80" t="s">
        <v>31</v>
      </c>
      <c r="H7" s="81">
        <v>1.07</v>
      </c>
      <c r="I7" s="82" t="s">
        <v>77</v>
      </c>
      <c r="J7" s="83">
        <f t="shared" ref="J7:J13" si="3">(F7*1000)/(8250*1.07)</f>
        <v>0.5767543245539507</v>
      </c>
      <c r="K7" s="84">
        <f t="shared" si="1"/>
        <v>102.12673924708267</v>
      </c>
      <c r="L7" s="85">
        <v>1.9709811399999999</v>
      </c>
      <c r="M7" s="86" t="s">
        <v>32</v>
      </c>
      <c r="N7" s="87">
        <f>+(F7/L7)-1</f>
        <v>1.5831291313117282</v>
      </c>
      <c r="O7" s="88">
        <v>8</v>
      </c>
    </row>
    <row r="8" spans="1:15" s="10" customFormat="1" ht="35.1" customHeight="1">
      <c r="A8" s="48">
        <v>4</v>
      </c>
      <c r="B8" s="77" t="s">
        <v>37</v>
      </c>
      <c r="C8" s="76" t="s">
        <v>33</v>
      </c>
      <c r="D8" s="77">
        <v>4</v>
      </c>
      <c r="E8" s="78" t="s">
        <v>30</v>
      </c>
      <c r="F8" s="79">
        <v>5.1086636800000003</v>
      </c>
      <c r="G8" s="80" t="s">
        <v>31</v>
      </c>
      <c r="H8" s="81">
        <v>1.07</v>
      </c>
      <c r="I8" s="82" t="s">
        <v>84</v>
      </c>
      <c r="J8" s="83">
        <f t="shared" si="3"/>
        <v>0.57872145907674888</v>
      </c>
      <c r="K8" s="84">
        <f t="shared" si="1"/>
        <v>102.47506265953234</v>
      </c>
      <c r="L8" s="85">
        <v>1.9282934599999999</v>
      </c>
      <c r="M8" s="86" t="s">
        <v>32</v>
      </c>
      <c r="N8" s="87">
        <f t="shared" ref="N8" si="4">+(F8/L8)-1</f>
        <v>1.6493185741552017</v>
      </c>
      <c r="O8" s="88">
        <v>13</v>
      </c>
    </row>
    <row r="9" spans="1:15" s="10" customFormat="1" ht="35.1" customHeight="1">
      <c r="A9" s="48">
        <v>5</v>
      </c>
      <c r="B9" s="75" t="s">
        <v>35</v>
      </c>
      <c r="C9" s="76" t="s">
        <v>34</v>
      </c>
      <c r="D9" s="77">
        <v>4</v>
      </c>
      <c r="E9" s="78" t="s">
        <v>30</v>
      </c>
      <c r="F9" s="79">
        <v>5.1292593999999996</v>
      </c>
      <c r="G9" s="80" t="s">
        <v>31</v>
      </c>
      <c r="H9" s="81">
        <v>1.07</v>
      </c>
      <c r="I9" s="82" t="s">
        <v>74</v>
      </c>
      <c r="J9" s="83">
        <f t="shared" si="3"/>
        <v>0.581054590767488</v>
      </c>
      <c r="K9" s="84">
        <f t="shared" si="1"/>
        <v>102.88819373053644</v>
      </c>
      <c r="L9" s="85">
        <v>1.8971992799999999</v>
      </c>
      <c r="M9" s="86" t="s">
        <v>32</v>
      </c>
      <c r="N9" s="87">
        <f>+(F9/L9)-1</f>
        <v>1.7035954810187359</v>
      </c>
      <c r="O9" s="88">
        <v>17</v>
      </c>
    </row>
    <row r="10" spans="1:15" s="10" customFormat="1" ht="35.1" customHeight="1">
      <c r="A10" s="48">
        <v>6</v>
      </c>
      <c r="B10" s="89" t="s">
        <v>41</v>
      </c>
      <c r="C10" s="90" t="s">
        <v>51</v>
      </c>
      <c r="D10" s="89">
        <v>4</v>
      </c>
      <c r="E10" s="91" t="s">
        <v>30</v>
      </c>
      <c r="F10" s="92">
        <v>5.1622159999999999</v>
      </c>
      <c r="G10" s="93" t="s">
        <v>31</v>
      </c>
      <c r="H10" s="94">
        <v>1.07</v>
      </c>
      <c r="I10" s="95" t="s">
        <v>82</v>
      </c>
      <c r="J10" s="96">
        <f t="shared" si="3"/>
        <v>0.58478799207023513</v>
      </c>
      <c r="K10" s="97">
        <f t="shared" si="1"/>
        <v>103.54927260783009</v>
      </c>
      <c r="L10" s="98">
        <v>1.9807699999999999</v>
      </c>
      <c r="M10" s="99" t="s">
        <v>32</v>
      </c>
      <c r="N10" s="100">
        <f t="shared" ref="N10" si="5">+(F10/L10)-1</f>
        <v>1.6061662888674606</v>
      </c>
      <c r="O10" s="101">
        <v>11</v>
      </c>
    </row>
    <row r="11" spans="1:15" s="10" customFormat="1" ht="35.1" customHeight="1">
      <c r="A11" s="48">
        <v>7</v>
      </c>
      <c r="B11" s="89" t="s">
        <v>41</v>
      </c>
      <c r="C11" s="90" t="s">
        <v>49</v>
      </c>
      <c r="D11" s="103">
        <v>4</v>
      </c>
      <c r="E11" s="104" t="s">
        <v>30</v>
      </c>
      <c r="F11" s="92">
        <v>5.2905913599999996</v>
      </c>
      <c r="G11" s="93" t="s">
        <v>31</v>
      </c>
      <c r="H11" s="94">
        <v>1.07</v>
      </c>
      <c r="I11" s="95" t="s">
        <v>76</v>
      </c>
      <c r="J11" s="96">
        <f>(F11*1000)/(8250*1.07)</f>
        <v>0.599330655338431</v>
      </c>
      <c r="K11" s="97">
        <f>+(J11/$J$5)*100</f>
        <v>106.12436345036132</v>
      </c>
      <c r="L11" s="98">
        <v>2.03423504</v>
      </c>
      <c r="M11" s="99" t="s">
        <v>32</v>
      </c>
      <c r="N11" s="100">
        <f>+(F11/L11)-1</f>
        <v>1.6007768305868919</v>
      </c>
      <c r="O11" s="101">
        <v>10</v>
      </c>
    </row>
    <row r="12" spans="1:15" s="10" customFormat="1" ht="35.1" customHeight="1">
      <c r="A12" s="48">
        <v>8</v>
      </c>
      <c r="B12" s="102" t="s">
        <v>38</v>
      </c>
      <c r="C12" s="90" t="s">
        <v>52</v>
      </c>
      <c r="D12" s="89">
        <v>4</v>
      </c>
      <c r="E12" s="91" t="s">
        <v>30</v>
      </c>
      <c r="F12" s="92">
        <v>5.3086359999999999</v>
      </c>
      <c r="G12" s="93" t="s">
        <v>31</v>
      </c>
      <c r="H12" s="94">
        <v>1.07</v>
      </c>
      <c r="I12" s="95" t="s">
        <v>79</v>
      </c>
      <c r="J12" s="96">
        <f t="shared" si="3"/>
        <v>0.60137479467572919</v>
      </c>
      <c r="K12" s="97">
        <f t="shared" si="1"/>
        <v>106.48632221893477</v>
      </c>
      <c r="L12" s="98">
        <v>1.9041220000000001</v>
      </c>
      <c r="M12" s="99" t="s">
        <v>32</v>
      </c>
      <c r="N12" s="100">
        <f t="shared" ref="N12:N16" si="6">+(F12/L12)-1</f>
        <v>1.7879705186957557</v>
      </c>
      <c r="O12" s="101">
        <v>21</v>
      </c>
    </row>
    <row r="13" spans="1:15" s="10" customFormat="1" ht="35.1" customHeight="1">
      <c r="A13" s="48">
        <v>9</v>
      </c>
      <c r="B13" s="105" t="s">
        <v>47</v>
      </c>
      <c r="C13" s="90" t="s">
        <v>33</v>
      </c>
      <c r="D13" s="103">
        <v>4</v>
      </c>
      <c r="E13" s="104" t="s">
        <v>30</v>
      </c>
      <c r="F13" s="92">
        <v>5.38775374</v>
      </c>
      <c r="G13" s="93" t="s">
        <v>31</v>
      </c>
      <c r="H13" s="94">
        <v>1.07</v>
      </c>
      <c r="I13" s="95" t="s">
        <v>85</v>
      </c>
      <c r="J13" s="96">
        <f t="shared" si="3"/>
        <v>0.61033743868592472</v>
      </c>
      <c r="K13" s="97">
        <f t="shared" si="1"/>
        <v>108.0733508181595</v>
      </c>
      <c r="L13" s="98">
        <v>2.0804273200000001</v>
      </c>
      <c r="M13" s="99" t="s">
        <v>32</v>
      </c>
      <c r="N13" s="100">
        <f t="shared" si="6"/>
        <v>1.5897341801875586</v>
      </c>
      <c r="O13" s="101">
        <v>9</v>
      </c>
    </row>
    <row r="14" spans="1:15" s="10" customFormat="1" ht="35.1" customHeight="1">
      <c r="A14" s="48">
        <v>10</v>
      </c>
      <c r="B14" s="89" t="s">
        <v>42</v>
      </c>
      <c r="C14" s="90" t="s">
        <v>51</v>
      </c>
      <c r="D14" s="103">
        <v>4</v>
      </c>
      <c r="E14" s="104" t="s">
        <v>30</v>
      </c>
      <c r="F14" s="92">
        <v>5.5740699999999999</v>
      </c>
      <c r="G14" s="93" t="s">
        <v>31</v>
      </c>
      <c r="H14" s="94">
        <v>1.07</v>
      </c>
      <c r="I14" s="95" t="s">
        <v>83</v>
      </c>
      <c r="J14" s="96">
        <f t="shared" ref="J14" si="7">(F14*1000)/(8250*1.07)</f>
        <v>0.63144378363069953</v>
      </c>
      <c r="K14" s="97">
        <f t="shared" si="1"/>
        <v>111.81068245984424</v>
      </c>
      <c r="L14" s="98">
        <v>2.0738780000000001</v>
      </c>
      <c r="M14" s="99" t="s">
        <v>32</v>
      </c>
      <c r="N14" s="100">
        <f t="shared" si="6"/>
        <v>1.6877521242811775</v>
      </c>
      <c r="O14" s="101">
        <v>16</v>
      </c>
    </row>
    <row r="15" spans="1:15" s="10" customFormat="1" ht="34.5" customHeight="1">
      <c r="A15" s="48">
        <v>11</v>
      </c>
      <c r="B15" s="106" t="s">
        <v>42</v>
      </c>
      <c r="C15" s="107" t="s">
        <v>50</v>
      </c>
      <c r="D15" s="108">
        <v>4</v>
      </c>
      <c r="E15" s="109" t="s">
        <v>30</v>
      </c>
      <c r="F15" s="110">
        <v>5.6320503200000003</v>
      </c>
      <c r="G15" s="111" t="s">
        <v>31</v>
      </c>
      <c r="H15" s="112">
        <v>1.07</v>
      </c>
      <c r="I15" s="113" t="s">
        <v>75</v>
      </c>
      <c r="J15" s="114">
        <f>(F15*1000)/(8250*1.07)</f>
        <v>0.63801193089776276</v>
      </c>
      <c r="K15" s="115">
        <f t="shared" si="1"/>
        <v>112.97371398769378</v>
      </c>
      <c r="L15" s="116">
        <v>2.1559614800000002</v>
      </c>
      <c r="M15" s="117" t="s">
        <v>32</v>
      </c>
      <c r="N15" s="118">
        <f t="shared" si="6"/>
        <v>1.6123149101903249</v>
      </c>
      <c r="O15" s="119">
        <v>12</v>
      </c>
    </row>
    <row r="16" spans="1:15" s="10" customFormat="1" ht="35.1" customHeight="1">
      <c r="A16" s="48">
        <v>12</v>
      </c>
      <c r="B16" s="120" t="s">
        <v>48</v>
      </c>
      <c r="C16" s="107" t="s">
        <v>33</v>
      </c>
      <c r="D16" s="108">
        <v>4</v>
      </c>
      <c r="E16" s="109" t="s">
        <v>30</v>
      </c>
      <c r="F16" s="110">
        <v>5.7421502200000001</v>
      </c>
      <c r="G16" s="111" t="s">
        <v>31</v>
      </c>
      <c r="H16" s="112">
        <v>1.07</v>
      </c>
      <c r="I16" s="113" t="s">
        <v>86</v>
      </c>
      <c r="J16" s="114">
        <f>(F16*1000)/(8250*1.07)</f>
        <v>0.65048430699518556</v>
      </c>
      <c r="K16" s="115">
        <f t="shared" si="1"/>
        <v>115.18221602619718</v>
      </c>
      <c r="L16" s="116">
        <v>2.2736086599999998</v>
      </c>
      <c r="M16" s="117" t="s">
        <v>32</v>
      </c>
      <c r="N16" s="118">
        <f t="shared" si="6"/>
        <v>1.5255666557849934</v>
      </c>
      <c r="O16" s="119">
        <v>7</v>
      </c>
    </row>
    <row r="17" spans="1:15" s="10" customFormat="1" ht="35.1" customHeight="1">
      <c r="A17" s="48">
        <v>13</v>
      </c>
      <c r="B17" s="121" t="s">
        <v>40</v>
      </c>
      <c r="C17" s="107" t="s">
        <v>52</v>
      </c>
      <c r="D17" s="106">
        <v>4</v>
      </c>
      <c r="E17" s="122" t="s">
        <v>30</v>
      </c>
      <c r="F17" s="110">
        <v>5.8188250000000004</v>
      </c>
      <c r="G17" s="111" t="s">
        <v>31</v>
      </c>
      <c r="H17" s="112">
        <v>1.07</v>
      </c>
      <c r="I17" s="113" t="s">
        <v>78</v>
      </c>
      <c r="J17" s="114">
        <f>(F17*1000)/(8250*1.07)</f>
        <v>0.65917020674030025</v>
      </c>
      <c r="K17" s="115">
        <f t="shared" si="1"/>
        <v>116.72024111006918</v>
      </c>
      <c r="L17" s="116">
        <v>2.0310290000000002</v>
      </c>
      <c r="M17" s="117" t="s">
        <v>32</v>
      </c>
      <c r="N17" s="118">
        <f t="shared" ref="N17" si="8">+(F17/L17)-1</f>
        <v>1.864964015777224</v>
      </c>
      <c r="O17" s="119">
        <v>22</v>
      </c>
    </row>
    <row r="18" spans="1:15" s="10" customFormat="1" ht="35.1" customHeight="1">
      <c r="A18" s="48">
        <v>14</v>
      </c>
      <c r="B18" s="106" t="s">
        <v>43</v>
      </c>
      <c r="C18" s="107" t="s">
        <v>34</v>
      </c>
      <c r="D18" s="108">
        <v>4</v>
      </c>
      <c r="E18" s="109" t="s">
        <v>30</v>
      </c>
      <c r="F18" s="110">
        <v>6.0519474200000003</v>
      </c>
      <c r="G18" s="111" t="s">
        <v>31</v>
      </c>
      <c r="H18" s="112">
        <v>1.07</v>
      </c>
      <c r="I18" s="113" t="s">
        <v>73</v>
      </c>
      <c r="J18" s="114">
        <f t="shared" ref="J18" si="9">(F18*1000)/(8250*1.07)</f>
        <v>0.68557886377796662</v>
      </c>
      <c r="K18" s="115">
        <f t="shared" si="1"/>
        <v>121.396460977579</v>
      </c>
      <c r="L18" s="116">
        <v>2.2640860599999999</v>
      </c>
      <c r="M18" s="117" t="s">
        <v>32</v>
      </c>
      <c r="N18" s="118">
        <f t="shared" ref="N18" si="10">+(F18/L18)-1</f>
        <v>1.6730200441232346</v>
      </c>
      <c r="O18" s="119">
        <v>14</v>
      </c>
    </row>
    <row r="19" spans="1:15" s="2" customFormat="1" ht="39.950000000000003" customHeight="1">
      <c r="A19" s="48">
        <v>15</v>
      </c>
      <c r="B19" s="18" t="s">
        <v>26</v>
      </c>
      <c r="C19" s="19" t="s">
        <v>54</v>
      </c>
      <c r="D19" s="58">
        <v>8</v>
      </c>
      <c r="E19" s="20" t="s">
        <v>53</v>
      </c>
      <c r="F19" s="45">
        <v>3.1741999999999999</v>
      </c>
      <c r="G19" s="21" t="s">
        <v>10</v>
      </c>
      <c r="H19" s="22">
        <v>0.65</v>
      </c>
      <c r="I19" s="67" t="s">
        <v>68</v>
      </c>
      <c r="J19" s="68">
        <f>(F19*1000)/(4750*0.65)</f>
        <v>1.0280809716599191</v>
      </c>
      <c r="K19" s="39">
        <f t="shared" si="1"/>
        <v>182.04381458049829</v>
      </c>
      <c r="L19" s="54">
        <v>1.3522799999999999</v>
      </c>
      <c r="M19" s="23" t="s">
        <v>10</v>
      </c>
      <c r="N19" s="25">
        <f t="shared" ref="N19" si="11">+(F19/L19)-1</f>
        <v>1.3472949389179756</v>
      </c>
      <c r="O19" s="51">
        <v>6</v>
      </c>
    </row>
    <row r="20" spans="1:15" s="2" customFormat="1" ht="39.950000000000003" customHeight="1">
      <c r="A20" s="48">
        <v>16</v>
      </c>
      <c r="B20" s="12" t="s">
        <v>17</v>
      </c>
      <c r="C20" s="13" t="s">
        <v>70</v>
      </c>
      <c r="D20" s="59">
        <v>9</v>
      </c>
      <c r="E20" s="14" t="s">
        <v>2</v>
      </c>
      <c r="F20" s="46">
        <v>7.6</v>
      </c>
      <c r="G20" s="15" t="s">
        <v>10</v>
      </c>
      <c r="H20" s="16">
        <v>0.65</v>
      </c>
      <c r="I20" s="69" t="s">
        <v>69</v>
      </c>
      <c r="J20" s="70">
        <f>(F20*1000)/(7000*0.65)</f>
        <v>1.6703296703296704</v>
      </c>
      <c r="K20" s="40">
        <f t="shared" si="1"/>
        <v>295.76773928890918</v>
      </c>
      <c r="L20" s="55">
        <v>3.7</v>
      </c>
      <c r="M20" s="17" t="s">
        <v>10</v>
      </c>
      <c r="N20" s="26">
        <f t="shared" ref="N20" si="12">+(F20/L20)-1</f>
        <v>1.0540540540540539</v>
      </c>
      <c r="O20" s="52">
        <v>4</v>
      </c>
    </row>
    <row r="21" spans="1:15" s="2" customFormat="1" ht="39.950000000000003" customHeight="1">
      <c r="A21" s="48">
        <v>17</v>
      </c>
      <c r="B21" s="179" t="s">
        <v>61</v>
      </c>
      <c r="C21" s="180" t="s">
        <v>19</v>
      </c>
      <c r="D21" s="181">
        <v>6</v>
      </c>
      <c r="E21" s="182" t="s">
        <v>3</v>
      </c>
      <c r="F21" s="183">
        <v>1.7345819520000001</v>
      </c>
      <c r="G21" s="184" t="s">
        <v>12</v>
      </c>
      <c r="H21" s="185">
        <v>0.99</v>
      </c>
      <c r="I21" s="186" t="s">
        <v>71</v>
      </c>
      <c r="J21" s="187">
        <f>(F21*1000)/(860*0.99)</f>
        <v>2.0373290486257929</v>
      </c>
      <c r="K21" s="188">
        <f t="shared" si="1"/>
        <v>360.75286070967377</v>
      </c>
      <c r="L21" s="189">
        <v>0.88936059999999995</v>
      </c>
      <c r="M21" s="190" t="s">
        <v>12</v>
      </c>
      <c r="N21" s="191">
        <f>+(F21/L21)-1</f>
        <v>0.95036968356817275</v>
      </c>
      <c r="O21" s="192">
        <v>3</v>
      </c>
    </row>
    <row r="22" spans="1:15" s="2" customFormat="1" ht="39.950000000000003" customHeight="1">
      <c r="A22" s="48">
        <v>18</v>
      </c>
      <c r="B22" s="28" t="s">
        <v>20</v>
      </c>
      <c r="C22" s="29" t="s">
        <v>21</v>
      </c>
      <c r="D22" s="60">
        <v>5</v>
      </c>
      <c r="E22" s="30" t="s">
        <v>5</v>
      </c>
      <c r="F22" s="74">
        <v>26.899754900000001</v>
      </c>
      <c r="G22" s="31" t="s">
        <v>10</v>
      </c>
      <c r="H22" s="32">
        <v>1.06</v>
      </c>
      <c r="I22" s="71" t="s">
        <v>101</v>
      </c>
      <c r="J22" s="72">
        <f>(F22*1000)/(11100*1.06)</f>
        <v>2.2862276814550397</v>
      </c>
      <c r="K22" s="41">
        <f t="shared" si="1"/>
        <v>404.82570887351983</v>
      </c>
      <c r="L22" s="56">
        <v>14.932112699999999</v>
      </c>
      <c r="M22" s="24" t="s">
        <v>10</v>
      </c>
      <c r="N22" s="27">
        <f>+(F22/L22)-1</f>
        <v>0.80147012284470653</v>
      </c>
      <c r="O22" s="50">
        <v>2</v>
      </c>
    </row>
    <row r="23" spans="1:15" s="2" customFormat="1" ht="39.950000000000003" customHeight="1">
      <c r="A23" s="48">
        <v>19</v>
      </c>
      <c r="B23" s="123" t="s">
        <v>18</v>
      </c>
      <c r="C23" s="124" t="s">
        <v>60</v>
      </c>
      <c r="D23" s="125">
        <v>7</v>
      </c>
      <c r="E23" s="126" t="s">
        <v>4</v>
      </c>
      <c r="F23" s="127">
        <v>18.02</v>
      </c>
      <c r="G23" s="128" t="s">
        <v>11</v>
      </c>
      <c r="H23" s="129">
        <v>0.8</v>
      </c>
      <c r="I23" s="130" t="s">
        <v>103</v>
      </c>
      <c r="J23" s="131">
        <f>(F23*1000)/(9875*0.8)</f>
        <v>2.2810126582278483</v>
      </c>
      <c r="K23" s="132">
        <f>+(J23/$J$5)*100</f>
        <v>403.90227701593864</v>
      </c>
      <c r="L23" s="133">
        <v>8.4700000000000006</v>
      </c>
      <c r="M23" s="134" t="s">
        <v>10</v>
      </c>
      <c r="N23" s="135">
        <f>+(F23/L23)-1</f>
        <v>1.1275088547815817</v>
      </c>
      <c r="O23" s="136">
        <v>5</v>
      </c>
    </row>
    <row r="24" spans="1:15" s="2" customFormat="1" ht="39.950000000000003" customHeight="1">
      <c r="A24" s="48">
        <v>20</v>
      </c>
      <c r="B24" s="33" t="s">
        <v>22</v>
      </c>
      <c r="C24" s="34" t="s">
        <v>21</v>
      </c>
      <c r="D24" s="61">
        <v>5</v>
      </c>
      <c r="E24" s="35" t="s">
        <v>7</v>
      </c>
      <c r="F24" s="53">
        <v>26.7083333333333</v>
      </c>
      <c r="G24" s="47" t="s">
        <v>10</v>
      </c>
      <c r="H24" s="66">
        <v>0.9</v>
      </c>
      <c r="I24" s="42" t="s">
        <v>102</v>
      </c>
      <c r="J24" s="73">
        <f>(F24*1000)/(11000*0.9)</f>
        <v>2.6978114478114446</v>
      </c>
      <c r="K24" s="43">
        <f t="shared" si="1"/>
        <v>477.70545367217511</v>
      </c>
      <c r="L24" s="57">
        <v>15.1458333333333</v>
      </c>
      <c r="M24" s="44" t="s">
        <v>10</v>
      </c>
      <c r="N24" s="36">
        <f t="shared" ref="N24" si="13">+(F24/L24)-1</f>
        <v>0.76341127922971275</v>
      </c>
      <c r="O24" s="49">
        <v>1</v>
      </c>
    </row>
    <row r="25" spans="1:15" s="2" customFormat="1" ht="39.950000000000003" customHeight="1">
      <c r="A25" s="48">
        <v>21</v>
      </c>
      <c r="B25" s="165" t="s">
        <v>62</v>
      </c>
      <c r="C25" s="166" t="s">
        <v>19</v>
      </c>
      <c r="D25" s="167">
        <v>6</v>
      </c>
      <c r="E25" s="168" t="s">
        <v>3</v>
      </c>
      <c r="F25" s="169">
        <v>2.601870822</v>
      </c>
      <c r="G25" s="170" t="s">
        <v>12</v>
      </c>
      <c r="H25" s="171">
        <v>0.99</v>
      </c>
      <c r="I25" s="172" t="s">
        <v>72</v>
      </c>
      <c r="J25" s="173">
        <f>(F25*1000)/(860*0.99)</f>
        <v>3.0559910993657504</v>
      </c>
      <c r="K25" s="174">
        <f t="shared" si="1"/>
        <v>541.12885306530063</v>
      </c>
      <c r="L25" s="175">
        <v>0.88936059999999995</v>
      </c>
      <c r="M25" s="176" t="s">
        <v>12</v>
      </c>
      <c r="N25" s="177">
        <f>+(F25/L25)-1</f>
        <v>1.9255521573588936</v>
      </c>
      <c r="O25" s="178">
        <v>23</v>
      </c>
    </row>
    <row r="26" spans="1:15" s="2" customFormat="1" ht="39.950000000000003" customHeight="1">
      <c r="A26" s="48">
        <v>22</v>
      </c>
      <c r="B26" s="137" t="s">
        <v>25</v>
      </c>
      <c r="C26" s="138" t="s">
        <v>60</v>
      </c>
      <c r="D26" s="139">
        <v>7</v>
      </c>
      <c r="E26" s="140" t="s">
        <v>6</v>
      </c>
      <c r="F26" s="141">
        <v>26.5680473</v>
      </c>
      <c r="G26" s="142" t="s">
        <v>10</v>
      </c>
      <c r="H26" s="143">
        <v>0.84</v>
      </c>
      <c r="I26" s="144" t="s">
        <v>104</v>
      </c>
      <c r="J26" s="145">
        <f>(F26*1000)/(10256*0.84)</f>
        <v>3.0839145610467278</v>
      </c>
      <c r="K26" s="146">
        <f t="shared" si="1"/>
        <v>546.07330162608866</v>
      </c>
      <c r="L26" s="147">
        <v>9.6923076923076898</v>
      </c>
      <c r="M26" s="148" t="s">
        <v>10</v>
      </c>
      <c r="N26" s="149">
        <f>+(F26/L26)-1</f>
        <v>1.741147737301588</v>
      </c>
      <c r="O26" s="150">
        <v>20</v>
      </c>
    </row>
    <row r="27" spans="1:15" s="2" customFormat="1" ht="39.950000000000003" customHeight="1">
      <c r="A27" s="48">
        <v>23</v>
      </c>
      <c r="B27" s="151" t="s">
        <v>63</v>
      </c>
      <c r="C27" s="152" t="s">
        <v>19</v>
      </c>
      <c r="D27" s="153">
        <v>6</v>
      </c>
      <c r="E27" s="154" t="s">
        <v>3</v>
      </c>
      <c r="F27" s="155">
        <v>3.2269305184000001</v>
      </c>
      <c r="G27" s="156" t="s">
        <v>12</v>
      </c>
      <c r="H27" s="157">
        <v>0.99</v>
      </c>
      <c r="I27" s="158" t="s">
        <v>65</v>
      </c>
      <c r="J27" s="159">
        <f>(F27*1000)/(860*0.99)</f>
        <v>3.7901462513507167</v>
      </c>
      <c r="K27" s="160">
        <f t="shared" si="1"/>
        <v>671.12678906977953</v>
      </c>
      <c r="L27" s="161">
        <v>1.1780293399999999</v>
      </c>
      <c r="M27" s="162" t="s">
        <v>12</v>
      </c>
      <c r="N27" s="163">
        <f>+(F27/L27)-1</f>
        <v>1.7392615861333303</v>
      </c>
      <c r="O27" s="164">
        <v>19</v>
      </c>
    </row>
    <row r="28" spans="1:15" s="2" customFormat="1" ht="39.950000000000003" customHeight="1" thickBot="1">
      <c r="A28" s="48">
        <v>24</v>
      </c>
      <c r="B28" s="193" t="s">
        <v>64</v>
      </c>
      <c r="C28" s="194" t="s">
        <v>19</v>
      </c>
      <c r="D28" s="195">
        <v>6</v>
      </c>
      <c r="E28" s="196" t="s">
        <v>3</v>
      </c>
      <c r="F28" s="197">
        <v>4.2974398406000001</v>
      </c>
      <c r="G28" s="198" t="s">
        <v>12</v>
      </c>
      <c r="H28" s="199">
        <v>0.99</v>
      </c>
      <c r="I28" s="200" t="s">
        <v>66</v>
      </c>
      <c r="J28" s="201">
        <f>(F28*1000)/(860*0.99)</f>
        <v>5.0474980509748653</v>
      </c>
      <c r="K28" s="202">
        <f t="shared" si="1"/>
        <v>893.76792744594093</v>
      </c>
      <c r="L28" s="203">
        <v>1.1780293399999999</v>
      </c>
      <c r="M28" s="204" t="s">
        <v>12</v>
      </c>
      <c r="N28" s="205">
        <f>+(F28/L28)-1</f>
        <v>2.6479904996254171</v>
      </c>
      <c r="O28" s="206">
        <v>24</v>
      </c>
    </row>
    <row r="29" spans="1:15" ht="13.5" thickBot="1"/>
    <row r="30" spans="1:15" s="7" customFormat="1" ht="21.75" customHeight="1">
      <c r="A30" s="210" t="s">
        <v>0</v>
      </c>
      <c r="B30" s="211"/>
      <c r="C30" s="211"/>
      <c r="D30" s="65"/>
      <c r="E30" s="261" t="s">
        <v>1</v>
      </c>
      <c r="F30" s="261"/>
      <c r="G30" s="261"/>
      <c r="H30" s="261"/>
      <c r="I30" s="261"/>
      <c r="J30" s="261"/>
      <c r="K30" s="261"/>
      <c r="L30" s="261"/>
      <c r="M30" s="262"/>
      <c r="N30" s="274" t="s">
        <v>27</v>
      </c>
      <c r="O30" s="275"/>
    </row>
    <row r="31" spans="1:15" s="7" customFormat="1" ht="23.25" customHeight="1">
      <c r="A31" s="212"/>
      <c r="B31" s="213"/>
      <c r="C31" s="213"/>
      <c r="D31" s="64"/>
      <c r="E31" s="258" t="s">
        <v>92</v>
      </c>
      <c r="F31" s="258"/>
      <c r="G31" s="258"/>
      <c r="H31" s="258"/>
      <c r="I31" s="259"/>
      <c r="J31" s="260" t="s">
        <v>93</v>
      </c>
      <c r="K31" s="258"/>
      <c r="L31" s="258"/>
      <c r="M31" s="259"/>
      <c r="N31" s="276"/>
      <c r="O31" s="277"/>
    </row>
    <row r="32" spans="1:15" s="7" customFormat="1" ht="23.25" customHeight="1">
      <c r="A32" s="223" t="s">
        <v>24</v>
      </c>
      <c r="B32" s="224"/>
      <c r="C32" s="224"/>
      <c r="D32" s="62">
        <v>11</v>
      </c>
      <c r="E32" s="244">
        <v>18.681000000000001</v>
      </c>
      <c r="F32" s="244"/>
      <c r="G32" s="244"/>
      <c r="H32" s="246" t="s">
        <v>14</v>
      </c>
      <c r="I32" s="247"/>
      <c r="J32" s="248">
        <v>12.981400000000001</v>
      </c>
      <c r="K32" s="249"/>
      <c r="L32" s="246" t="s">
        <v>14</v>
      </c>
      <c r="M32" s="247"/>
      <c r="N32" s="221">
        <f>+(E32/J32)-1</f>
        <v>0.43905896128306643</v>
      </c>
      <c r="O32" s="222"/>
    </row>
    <row r="33" spans="1:16" s="7" customFormat="1" ht="23.25" customHeight="1" thickBot="1">
      <c r="A33" s="217" t="s">
        <v>15</v>
      </c>
      <c r="B33" s="218"/>
      <c r="C33" s="218"/>
      <c r="D33" s="63">
        <v>11</v>
      </c>
      <c r="E33" s="245">
        <v>19.3462</v>
      </c>
      <c r="F33" s="245"/>
      <c r="G33" s="245"/>
      <c r="H33" s="225" t="s">
        <v>14</v>
      </c>
      <c r="I33" s="226"/>
      <c r="J33" s="230">
        <v>14.728300000000001</v>
      </c>
      <c r="K33" s="231"/>
      <c r="L33" s="225" t="s">
        <v>14</v>
      </c>
      <c r="M33" s="226"/>
      <c r="N33" s="219">
        <f>+(E33/J33)-1</f>
        <v>0.31353924078135287</v>
      </c>
      <c r="O33" s="220"/>
    </row>
    <row r="34" spans="1:16" s="2" customFormat="1" ht="25.5" customHeight="1" thickBot="1">
      <c r="A34" s="236" t="s">
        <v>29</v>
      </c>
      <c r="B34" s="237"/>
      <c r="C34" s="237"/>
      <c r="D34" s="237"/>
      <c r="E34" s="237"/>
      <c r="F34" s="237"/>
      <c r="G34" s="237"/>
      <c r="H34" s="237"/>
      <c r="I34" s="237"/>
      <c r="J34" s="237"/>
      <c r="K34" s="237"/>
      <c r="L34" s="237"/>
      <c r="M34" s="237"/>
      <c r="N34" s="237"/>
      <c r="O34" s="238"/>
    </row>
    <row r="35" spans="1:16" s="7" customFormat="1" ht="45.95" customHeight="1">
      <c r="A35" s="241" t="s">
        <v>45</v>
      </c>
      <c r="B35" s="242"/>
      <c r="C35" s="242"/>
      <c r="D35" s="242"/>
      <c r="E35" s="242"/>
      <c r="F35" s="242"/>
      <c r="G35" s="242"/>
      <c r="H35" s="242"/>
      <c r="I35" s="242"/>
      <c r="J35" s="242"/>
      <c r="K35" s="242"/>
      <c r="L35" s="242"/>
      <c r="M35" s="242"/>
      <c r="N35" s="242"/>
      <c r="O35" s="243"/>
    </row>
    <row r="36" spans="1:16" s="7" customFormat="1" ht="18" customHeight="1">
      <c r="A36" s="227" t="s">
        <v>57</v>
      </c>
      <c r="B36" s="228"/>
      <c r="C36" s="228"/>
      <c r="D36" s="228"/>
      <c r="E36" s="228"/>
      <c r="F36" s="228"/>
      <c r="G36" s="228"/>
      <c r="H36" s="228"/>
      <c r="I36" s="228"/>
      <c r="J36" s="228"/>
      <c r="K36" s="228"/>
      <c r="L36" s="228"/>
      <c r="M36" s="228"/>
      <c r="N36" s="228"/>
      <c r="O36" s="229"/>
      <c r="P36" s="8"/>
    </row>
    <row r="37" spans="1:16" s="7" customFormat="1" ht="45.95" customHeight="1">
      <c r="A37" s="232" t="s">
        <v>56</v>
      </c>
      <c r="B37" s="228"/>
      <c r="C37" s="228"/>
      <c r="D37" s="228"/>
      <c r="E37" s="228"/>
      <c r="F37" s="228"/>
      <c r="G37" s="228"/>
      <c r="H37" s="228"/>
      <c r="I37" s="228"/>
      <c r="J37" s="228"/>
      <c r="K37" s="228"/>
      <c r="L37" s="228"/>
      <c r="M37" s="228"/>
      <c r="N37" s="228"/>
      <c r="O37" s="229"/>
      <c r="P37" s="8"/>
    </row>
    <row r="38" spans="1:16" s="9" customFormat="1" ht="36" customHeight="1">
      <c r="A38" s="227" t="s">
        <v>46</v>
      </c>
      <c r="B38" s="228"/>
      <c r="C38" s="228"/>
      <c r="D38" s="228"/>
      <c r="E38" s="228"/>
      <c r="F38" s="228"/>
      <c r="G38" s="228"/>
      <c r="H38" s="228"/>
      <c r="I38" s="228"/>
      <c r="J38" s="228"/>
      <c r="K38" s="228"/>
      <c r="L38" s="228"/>
      <c r="M38" s="228"/>
      <c r="N38" s="228"/>
      <c r="O38" s="229"/>
      <c r="P38" s="11"/>
    </row>
    <row r="39" spans="1:16" s="7" customFormat="1" ht="18" customHeight="1">
      <c r="A39" s="252" t="s">
        <v>98</v>
      </c>
      <c r="B39" s="253"/>
      <c r="C39" s="253"/>
      <c r="D39" s="253"/>
      <c r="E39" s="253"/>
      <c r="F39" s="253"/>
      <c r="G39" s="253"/>
      <c r="H39" s="253"/>
      <c r="I39" s="253"/>
      <c r="J39" s="253"/>
      <c r="K39" s="253"/>
      <c r="L39" s="253"/>
      <c r="M39" s="253"/>
      <c r="N39" s="253"/>
      <c r="O39" s="254"/>
      <c r="P39" s="11"/>
    </row>
    <row r="40" spans="1:16" s="7" customFormat="1" ht="29.25" customHeight="1">
      <c r="A40" s="214" t="s">
        <v>99</v>
      </c>
      <c r="B40" s="215"/>
      <c r="C40" s="215"/>
      <c r="D40" s="215"/>
      <c r="E40" s="215"/>
      <c r="F40" s="215"/>
      <c r="G40" s="215"/>
      <c r="H40" s="215"/>
      <c r="I40" s="215"/>
      <c r="J40" s="215"/>
      <c r="K40" s="215"/>
      <c r="L40" s="215"/>
      <c r="M40" s="215"/>
      <c r="N40" s="215"/>
      <c r="O40" s="216"/>
      <c r="P40" s="11"/>
    </row>
    <row r="41" spans="1:16" s="7" customFormat="1" ht="56.25" customHeight="1">
      <c r="A41" s="227" t="s">
        <v>94</v>
      </c>
      <c r="B41" s="228"/>
      <c r="C41" s="228"/>
      <c r="D41" s="228"/>
      <c r="E41" s="228"/>
      <c r="F41" s="228"/>
      <c r="G41" s="228"/>
      <c r="H41" s="228"/>
      <c r="I41" s="228"/>
      <c r="J41" s="228"/>
      <c r="K41" s="228"/>
      <c r="L41" s="228"/>
      <c r="M41" s="228"/>
      <c r="N41" s="228"/>
      <c r="O41" s="229"/>
      <c r="P41" s="11"/>
    </row>
    <row r="42" spans="1:16" s="7" customFormat="1" ht="45.95" customHeight="1">
      <c r="A42" s="233" t="s">
        <v>100</v>
      </c>
      <c r="B42" s="234"/>
      <c r="C42" s="234"/>
      <c r="D42" s="234"/>
      <c r="E42" s="234"/>
      <c r="F42" s="234"/>
      <c r="G42" s="234"/>
      <c r="H42" s="234"/>
      <c r="I42" s="234"/>
      <c r="J42" s="234"/>
      <c r="K42" s="234"/>
      <c r="L42" s="234"/>
      <c r="M42" s="234"/>
      <c r="N42" s="234"/>
      <c r="O42" s="235"/>
      <c r="P42" s="11"/>
    </row>
    <row r="43" spans="1:16" s="7" customFormat="1" ht="36" customHeight="1">
      <c r="A43" s="233" t="s">
        <v>95</v>
      </c>
      <c r="B43" s="234"/>
      <c r="C43" s="234"/>
      <c r="D43" s="234"/>
      <c r="E43" s="234"/>
      <c r="F43" s="234"/>
      <c r="G43" s="234"/>
      <c r="H43" s="234"/>
      <c r="I43" s="234"/>
      <c r="J43" s="234"/>
      <c r="K43" s="234"/>
      <c r="L43" s="234"/>
      <c r="M43" s="234"/>
      <c r="N43" s="234"/>
      <c r="O43" s="235"/>
      <c r="P43" s="11"/>
    </row>
    <row r="44" spans="1:16" s="7" customFormat="1" ht="49.5" customHeight="1">
      <c r="A44" s="232" t="s">
        <v>96</v>
      </c>
      <c r="B44" s="228"/>
      <c r="C44" s="228"/>
      <c r="D44" s="228"/>
      <c r="E44" s="228"/>
      <c r="F44" s="228"/>
      <c r="G44" s="228"/>
      <c r="H44" s="228"/>
      <c r="I44" s="228"/>
      <c r="J44" s="228"/>
      <c r="K44" s="228"/>
      <c r="L44" s="228"/>
      <c r="M44" s="228"/>
      <c r="N44" s="228"/>
      <c r="O44" s="229"/>
      <c r="P44" s="11"/>
    </row>
    <row r="45" spans="1:16" ht="45.95" customHeight="1">
      <c r="A45" s="227" t="s">
        <v>55</v>
      </c>
      <c r="B45" s="228"/>
      <c r="C45" s="228"/>
      <c r="D45" s="228"/>
      <c r="E45" s="228"/>
      <c r="F45" s="228"/>
      <c r="G45" s="228"/>
      <c r="H45" s="228"/>
      <c r="I45" s="228"/>
      <c r="J45" s="228"/>
      <c r="K45" s="228"/>
      <c r="L45" s="228"/>
      <c r="M45" s="228"/>
      <c r="N45" s="228"/>
      <c r="O45" s="229"/>
    </row>
    <row r="46" spans="1:16" ht="22.5" customHeight="1">
      <c r="A46" s="207" t="s">
        <v>97</v>
      </c>
      <c r="B46" s="208"/>
      <c r="C46" s="208"/>
      <c r="D46" s="208"/>
      <c r="E46" s="208"/>
      <c r="F46" s="208"/>
      <c r="G46" s="208"/>
      <c r="H46" s="208"/>
      <c r="I46" s="208"/>
      <c r="J46" s="208"/>
      <c r="K46" s="208"/>
      <c r="L46" s="208"/>
      <c r="M46" s="208"/>
      <c r="N46" s="208"/>
      <c r="O46" s="209"/>
    </row>
    <row r="47" spans="1:16" ht="24.75" customHeight="1">
      <c r="K47" s="1"/>
    </row>
    <row r="48" spans="1:16" ht="24.75" customHeight="1">
      <c r="K48" s="1"/>
    </row>
    <row r="49" ht="48.75" customHeight="1"/>
    <row r="50" ht="48.75" customHeight="1"/>
    <row r="51" ht="24.75" customHeight="1"/>
  </sheetData>
  <mergeCells count="43">
    <mergeCell ref="A39:O39"/>
    <mergeCell ref="A1:O1"/>
    <mergeCell ref="E31:I31"/>
    <mergeCell ref="J31:M31"/>
    <mergeCell ref="E30:M30"/>
    <mergeCell ref="K3:K4"/>
    <mergeCell ref="F3:G4"/>
    <mergeCell ref="A2:O2"/>
    <mergeCell ref="L3:M4"/>
    <mergeCell ref="N30:O31"/>
    <mergeCell ref="N3:O3"/>
    <mergeCell ref="I3:J4"/>
    <mergeCell ref="E3:E4"/>
    <mergeCell ref="A3:A4"/>
    <mergeCell ref="C3:C4"/>
    <mergeCell ref="H3:H4"/>
    <mergeCell ref="B3:B4"/>
    <mergeCell ref="A38:O38"/>
    <mergeCell ref="A35:O35"/>
    <mergeCell ref="E32:G32"/>
    <mergeCell ref="L33:M33"/>
    <mergeCell ref="E33:G33"/>
    <mergeCell ref="H32:I32"/>
    <mergeCell ref="J32:K32"/>
    <mergeCell ref="L32:M32"/>
    <mergeCell ref="A37:O37"/>
    <mergeCell ref="D3:D4"/>
    <mergeCell ref="A46:O46"/>
    <mergeCell ref="A30:C31"/>
    <mergeCell ref="A40:O40"/>
    <mergeCell ref="A33:C33"/>
    <mergeCell ref="N33:O33"/>
    <mergeCell ref="N32:O32"/>
    <mergeCell ref="A32:C32"/>
    <mergeCell ref="H33:I33"/>
    <mergeCell ref="A36:O36"/>
    <mergeCell ref="J33:K33"/>
    <mergeCell ref="A45:O45"/>
    <mergeCell ref="A41:O41"/>
    <mergeCell ref="A44:O44"/>
    <mergeCell ref="A42:O42"/>
    <mergeCell ref="A43:O43"/>
    <mergeCell ref="A34:O3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J22 J2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2022-11-30T13:12:33Z</dcterms:modified>
</cp:coreProperties>
</file>